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orisnik\Documents\49. sjednica UV\"/>
    </mc:Choice>
  </mc:AlternateContent>
  <xr:revisionPtr revIDLastSave="0" documentId="13_ncr:1_{2F5B0B48-0ABB-49E7-B5FB-3250B9AEE8D1}" xr6:coauthVersionLast="47" xr6:coauthVersionMax="47" xr10:uidLastSave="{00000000-0000-0000-0000-000000000000}"/>
  <bookViews>
    <workbookView xWindow="-120" yWindow="-120" windowWidth="29040" windowHeight="15840" tabRatio="496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Area" localSheetId="1">' Račun prihoda i rashoda'!$A$1:$G$63</definedName>
    <definedName name="_xlnm.Print_Area" localSheetId="4">'POSEBNI DIO'!$A$1:$G$66</definedName>
    <definedName name="_xlnm.Print_Area" localSheetId="0">SAŽETAK!$A$1:$H$38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7" l="1"/>
  <c r="G19" i="7"/>
  <c r="G43" i="3"/>
  <c r="G38" i="3" s="1"/>
  <c r="F27" i="3"/>
  <c r="G27" i="3"/>
  <c r="H10" i="1"/>
  <c r="G54" i="3"/>
  <c r="G53" i="3" s="1"/>
  <c r="G49" i="3"/>
  <c r="G39" i="3"/>
  <c r="F59" i="3"/>
  <c r="G41" i="7"/>
  <c r="G15" i="7"/>
  <c r="G9" i="7" s="1"/>
  <c r="G26" i="7"/>
  <c r="G25" i="7" s="1"/>
  <c r="G21" i="7"/>
  <c r="G50" i="7"/>
  <c r="E39" i="3"/>
  <c r="E43" i="3"/>
  <c r="E49" i="3"/>
  <c r="E54" i="3"/>
  <c r="E53" i="3" s="1"/>
  <c r="F43" i="3"/>
  <c r="F49" i="3"/>
  <c r="F54" i="3"/>
  <c r="G17" i="3"/>
  <c r="F17" i="3"/>
  <c r="F39" i="3"/>
  <c r="G56" i="7"/>
  <c r="E27" i="7"/>
  <c r="F53" i="3" l="1"/>
  <c r="G63" i="3"/>
  <c r="E38" i="3"/>
  <c r="E63" i="3" s="1"/>
  <c r="E30" i="3"/>
  <c r="F10" i="1"/>
  <c r="F7" i="1" s="1"/>
  <c r="F9" i="1" s="1"/>
  <c r="G13" i="1"/>
  <c r="G21" i="3"/>
  <c r="G10" i="3" s="1"/>
  <c r="G30" i="3" s="1"/>
  <c r="F21" i="3"/>
  <c r="F10" i="3" s="1"/>
  <c r="F30" i="3" s="1"/>
  <c r="F8" i="7"/>
  <c r="F38" i="3" l="1"/>
  <c r="F63" i="3" s="1"/>
</calcChain>
</file>

<file path=xl/sharedStrings.xml><?xml version="1.0" encoding="utf-8"?>
<sst xmlns="http://schemas.openxmlformats.org/spreadsheetml/2006/main" count="235" uniqueCount="147">
  <si>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</si>
  <si>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</si>
  <si>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</si>
  <si>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</si>
  <si>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</si>
  <si>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</si>
  <si>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</si>
  <si>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</si>
  <si>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</si>
  <si>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</si>
  <si>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</si>
  <si>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</si>
  <si>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</si>
  <si>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</si>
  <si>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</si>
  <si>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</si>
  <si>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</si>
  <si>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</si>
  <si>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</si>
  <si>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</si>
  <si>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</si>
  <si>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</si>
  <si>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</si>
  <si>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</si>
  <si>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</si>
  <si>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</si>
  <si>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</si>
  <si>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</si>
  <si>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</si>
  <si>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</si>
  <si>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</si>
  <si>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</si>
  <si>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</si>
  <si>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</si>
  <si>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</si>
  <si>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</si>
  <si>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</si>
  <si>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</si>
  <si>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</si>
  <si>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</si>
  <si>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</si>
  <si>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</si>
  <si>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</si>
  <si>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</si>
  <si>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</si>
  <si>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</si>
  <si>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</si>
  <si>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</si>
  <si>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</si>
  <si>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</si>
  <si>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</si>
  <si>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</si>
  <si>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</si>
  <si>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</si>
  <si>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</si>
  <si>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</si>
  <si>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Razdjel 003</t>
  </si>
  <si>
    <t>Upravni odjel za zdravstvo, socijalnu skrb i hrvatske branitelje</t>
  </si>
  <si>
    <t>Glava 00305</t>
  </si>
  <si>
    <t>Ustanove socijalne skrbi</t>
  </si>
  <si>
    <t>Podglava 19940</t>
  </si>
  <si>
    <t>Dom za starije i nemoćne osobe Petrinja</t>
  </si>
  <si>
    <t>Glavni program A03</t>
  </si>
  <si>
    <t>Djelatnost upravnog odjela za zdravstvo, socijalnu skrb i hrvatske branitelje</t>
  </si>
  <si>
    <t>PROGRAM 1004</t>
  </si>
  <si>
    <t>Program javnih potreba u socijalnoj skrbi</t>
  </si>
  <si>
    <t>Aktivnost A100012</t>
  </si>
  <si>
    <t>Izdaci za domove socijalne skrbi / zakonski standard</t>
  </si>
  <si>
    <t>Aktivnost A100026</t>
  </si>
  <si>
    <t>Potres</t>
  </si>
  <si>
    <t>Izvor financiranja 15</t>
  </si>
  <si>
    <t>Opći prihodi domovi za starije i nemoćne</t>
  </si>
  <si>
    <t>PROGRAM 1005</t>
  </si>
  <si>
    <t>Minimalni financijski standard u socijalnoj skrbi</t>
  </si>
  <si>
    <t>Aktivnost A100004</t>
  </si>
  <si>
    <t>Redovna djelatnost / minimalni financijski standard</t>
  </si>
  <si>
    <t>Kapitalni projekt K100003</t>
  </si>
  <si>
    <t>Ulaganje u objekte socijalne skrbi</t>
  </si>
  <si>
    <t xml:space="preserve">Opci prihodi domova za starije i nemoćne </t>
  </si>
  <si>
    <t>PROGRAM 1006</t>
  </si>
  <si>
    <t>Program iznad zakonskog standarda DZSIN</t>
  </si>
  <si>
    <t>Aktivnost A100001</t>
  </si>
  <si>
    <t>Pružanje usluga drugim ustanovama socijalne skrbi</t>
  </si>
  <si>
    <t>PROGRAM 1007</t>
  </si>
  <si>
    <t xml:space="preserve">Redovna djelatnost ustanova socijalne skrbi </t>
  </si>
  <si>
    <t xml:space="preserve">Redovna djelatnost </t>
  </si>
  <si>
    <t>Vlastiti prihodi PK</t>
  </si>
  <si>
    <t>Prihodi za posebne namjene - PK</t>
  </si>
  <si>
    <t>Financijski rashodi</t>
  </si>
  <si>
    <t>Rashodi za dodatna ulaganja na nefinancijskoj imovini</t>
  </si>
  <si>
    <t>Tekuće donacije - PK</t>
  </si>
  <si>
    <t>Kapitalne donacije - PK</t>
  </si>
  <si>
    <t>Kapitalni projekt K100005</t>
  </si>
  <si>
    <t>KAPITALNI RASHODI</t>
  </si>
  <si>
    <t>Vlastiti prihodi - PK</t>
  </si>
  <si>
    <t>Prihodi od naknade štete od osiguranja PK</t>
  </si>
  <si>
    <t>Kapitalni projekt K100006</t>
  </si>
  <si>
    <t>Izvor financiranja 52</t>
  </si>
  <si>
    <t>Pomoći iz državnog proračuna</t>
  </si>
  <si>
    <t>10 Socijalna zaštita</t>
  </si>
  <si>
    <t>102 Starost</t>
  </si>
  <si>
    <t>107 Socijalna pomoć stanovništvu koje nije obuhvaćeno redovnim socijalnim programima</t>
  </si>
  <si>
    <t>Prihodi od imovine</t>
  </si>
  <si>
    <t>Prihodi od administrativnih pristojbi i po posebnim propisima</t>
  </si>
  <si>
    <t>Ostali prihodi</t>
  </si>
  <si>
    <t>Tekuće donacije</t>
  </si>
  <si>
    <t>Kapitalne donacije</t>
  </si>
  <si>
    <t xml:space="preserve">Opći prihodi </t>
  </si>
  <si>
    <t>Prihodi od naknade štete od osiguranja</t>
  </si>
  <si>
    <t>UKUPNO</t>
  </si>
  <si>
    <t>Prihodi za posebne namjene</t>
  </si>
  <si>
    <t>Ostali rashodi</t>
  </si>
  <si>
    <t>RAVNATELJ</t>
  </si>
  <si>
    <t>Damir Borić dipl.oec.</t>
  </si>
  <si>
    <t>Izvršenje 2022.</t>
  </si>
  <si>
    <t>I. izmjene i dopune Financijskog plana</t>
  </si>
  <si>
    <t>Izvršenje 2022.*</t>
  </si>
  <si>
    <t>Rashodi za posebne namjene</t>
  </si>
  <si>
    <t>za posebne namjene</t>
  </si>
  <si>
    <t>I. izmjene i dopune Financijskog plana za 2023.</t>
  </si>
  <si>
    <t xml:space="preserve">Izvršenje 2022.  </t>
  </si>
  <si>
    <t>Izvor financiranja 1.5.</t>
  </si>
  <si>
    <t>Izvor financiranja 1.1.</t>
  </si>
  <si>
    <t>Izvor financiranja 3.1.</t>
  </si>
  <si>
    <t>Izvor financiranja 4.3.</t>
  </si>
  <si>
    <t>Izvor financiranja 6.1.</t>
  </si>
  <si>
    <t>Izvor financiranja 6.2.</t>
  </si>
  <si>
    <t>I. izmjene i dopune Financijskog Plana 2023.</t>
  </si>
  <si>
    <t>Izvor financiranja 7.1.</t>
  </si>
  <si>
    <t>I. izmjene i dopune Financijskog plana 2023.</t>
  </si>
  <si>
    <t>6.1.</t>
  </si>
  <si>
    <t>3.1.</t>
  </si>
  <si>
    <t>4.3.</t>
  </si>
  <si>
    <t>6.2.</t>
  </si>
  <si>
    <t>1.1.</t>
  </si>
  <si>
    <t>1.5.</t>
  </si>
  <si>
    <t>Opći prihodi domovi za starije i nemoćne-potres</t>
  </si>
  <si>
    <t>Opći prihodi domovi za starije i nemoćne-min.fin.sta.</t>
  </si>
  <si>
    <t>Opći prihodi domovi za starije i nemoćne-ulaganje u objekte</t>
  </si>
  <si>
    <t>Opći prihodi domovi za starije i nemoćne-mini.fin.stand.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</si>
  <si>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8"/>
        <color indexed="8"/>
        <rFont val="Arial"/>
        <family val="2"/>
        <charset val="238"/>
      </rPr>
      <t>u kunama i u eurima</t>
    </r>
    <r>
      <rPr>
        <b/>
        <i/>
        <sz val="8"/>
        <color indexed="8"/>
        <rFont val="Arial"/>
        <family val="2"/>
        <charset val="238"/>
      </rPr>
      <t>.</t>
    </r>
  </si>
  <si>
    <t>Višak/manjak</t>
  </si>
  <si>
    <t>Vlastiti izvori</t>
  </si>
  <si>
    <t>I. IZMJENE I DOPUNE FINANCIJSKOG PLANA DOMA ZA STARIJE I NEMOĆNE OSOBE PETRINJA ZA 2023. GODINU</t>
  </si>
  <si>
    <t>I. IZMJENE I DOPUNE FINANCIJSKOG PLANA DOMA ZA STARIJE I NEMOĆNE OSOBE PETRINJA ZA 2023. GODINU.</t>
  </si>
  <si>
    <t>I. IZMJENE I DOPUNE PLANA NABAVE DOMA ZA STARIJE I NEMOĆNE OSOBE PETRINJA ZA 2023. GODINU</t>
  </si>
  <si>
    <t>URBROJ: 2176-119/01-23-55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</si>
</sst>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u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0" fontId="15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0" fontId="1" fillId="0" borderId="3" xfId="0" applyFont="1" applyBorder="1"/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" fontId="10" fillId="2" borderId="3" xfId="0" quotePrefix="1" applyNumberFormat="1" applyFont="1" applyFill="1" applyBorder="1" applyAlignment="1">
      <alignment horizontal="left" vertical="center"/>
    </xf>
    <xf numFmtId="3" fontId="18" fillId="2" borderId="4" xfId="0" applyNumberFormat="1" applyFont="1" applyFill="1" applyBorder="1" applyAlignment="1">
      <alignment horizontal="right"/>
    </xf>
    <xf numFmtId="3" fontId="16" fillId="0" borderId="0" xfId="0" applyNumberFormat="1" applyFont="1"/>
    <xf numFmtId="3" fontId="19" fillId="2" borderId="4" xfId="0" applyNumberFormat="1" applyFont="1" applyFill="1" applyBorder="1" applyAlignment="1">
      <alignment horizontal="right"/>
    </xf>
    <xf numFmtId="0" fontId="20" fillId="0" borderId="3" xfId="0" applyFont="1" applyBorder="1"/>
    <xf numFmtId="4" fontId="18" fillId="2" borderId="4" xfId="0" applyNumberFormat="1" applyFont="1" applyFill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4" fontId="20" fillId="0" borderId="3" xfId="0" applyNumberFormat="1" applyFont="1" applyBorder="1"/>
    <xf numFmtId="4" fontId="21" fillId="0" borderId="3" xfId="0" applyNumberFormat="1" applyFont="1" applyBorder="1"/>
    <xf numFmtId="4" fontId="19" fillId="0" borderId="3" xfId="0" applyNumberFormat="1" applyFont="1" applyBorder="1"/>
    <xf numFmtId="4" fontId="18" fillId="0" borderId="3" xfId="0" applyNumberFormat="1" applyFont="1" applyBorder="1"/>
    <xf numFmtId="0" fontId="21" fillId="0" borderId="3" xfId="0" applyFont="1" applyBorder="1" applyAlignment="1">
      <alignment vertical="top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0" fillId="0" borderId="3" xfId="0" applyNumberFormat="1" applyFont="1" applyBorder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7" fillId="2" borderId="7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vertical="center"/>
    </xf>
    <xf numFmtId="0" fontId="11" fillId="2" borderId="3" xfId="0" quotePrefix="1" applyFont="1" applyFill="1" applyBorder="1" applyAlignment="1">
      <alignment vertical="center"/>
    </xf>
    <xf numFmtId="0" fontId="15" fillId="2" borderId="3" xfId="0" quotePrefix="1" applyFont="1" applyFill="1" applyBorder="1" applyAlignment="1">
      <alignment vertical="center"/>
    </xf>
    <xf numFmtId="0" fontId="15" fillId="2" borderId="3" xfId="0" quotePrefix="1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top"/>
    </xf>
    <xf numFmtId="4" fontId="18" fillId="0" borderId="0" xfId="0" applyNumberFormat="1" applyFont="1"/>
    <xf numFmtId="4" fontId="18" fillId="2" borderId="0" xfId="0" applyNumberFormat="1" applyFont="1" applyFill="1" applyAlignment="1">
      <alignment horizontal="right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3" fillId="0" borderId="0" xfId="0" applyFont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view="pageBreakPreview" topLeftCell="A13" zoomScale="90" zoomScaleNormal="100" zoomScaleSheetLayoutView="90" workbookViewId="0">
      <selection activeCell="G46" sqref="G46"/>
    </sheetView>
  </sheetViews>
  <sheetFormatPr defaultRowHeight="15" x14ac:dyDescent="0.25"/>
  <cols>
    <col min="5" max="8" width="25.28515625" customWidth="1"/>
  </cols>
  <sheetData>
    <row r="1" spans="1:11" ht="30" customHeight="1" x14ac:dyDescent="0.25">
      <c r="A1" s="99" t="s">
        <v>143</v>
      </c>
      <c r="B1" s="99"/>
      <c r="C1" s="99"/>
      <c r="D1" s="99"/>
      <c r="E1" s="99"/>
      <c r="F1" s="99"/>
      <c r="G1" s="99"/>
      <c r="H1" s="99"/>
    </row>
    <row r="2" spans="1:11" ht="15.75" x14ac:dyDescent="0.25">
      <c r="A2" s="99" t="s">
        <v>34</v>
      </c>
      <c r="B2" s="99"/>
      <c r="C2" s="99"/>
      <c r="D2" s="99"/>
      <c r="E2" s="99"/>
      <c r="F2" s="99"/>
      <c r="G2" s="99"/>
      <c r="H2" s="116"/>
    </row>
    <row r="3" spans="1:11" ht="18" x14ac:dyDescent="0.25">
      <c r="A3" s="5"/>
      <c r="B3" s="5"/>
      <c r="C3" s="5"/>
      <c r="D3" s="5"/>
      <c r="E3" s="5"/>
      <c r="F3" s="5"/>
      <c r="G3" s="5"/>
      <c r="H3" s="76"/>
    </row>
    <row r="4" spans="1:11" ht="18" customHeight="1" x14ac:dyDescent="0.25">
      <c r="A4" s="99" t="s">
        <v>42</v>
      </c>
      <c r="B4" s="100"/>
      <c r="C4" s="100"/>
      <c r="D4" s="100"/>
      <c r="E4" s="100"/>
      <c r="F4" s="100"/>
      <c r="G4" s="100"/>
      <c r="H4" s="100"/>
    </row>
    <row r="5" spans="1:11" ht="18" x14ac:dyDescent="0.25">
      <c r="A5" s="1"/>
      <c r="B5" s="2"/>
      <c r="C5" s="2"/>
      <c r="D5" s="2"/>
      <c r="E5" s="7"/>
      <c r="F5" s="8"/>
      <c r="G5" s="8"/>
      <c r="H5" s="8"/>
    </row>
    <row r="6" spans="1:11" ht="26.25" customHeight="1" x14ac:dyDescent="0.25">
      <c r="A6" s="26"/>
      <c r="B6" s="27"/>
      <c r="C6" s="27"/>
      <c r="D6" s="28"/>
      <c r="E6" s="29"/>
      <c r="F6" s="4" t="s">
        <v>116</v>
      </c>
      <c r="G6" s="4" t="s">
        <v>47</v>
      </c>
      <c r="H6" s="4" t="s">
        <v>115</v>
      </c>
    </row>
    <row r="7" spans="1:11" x14ac:dyDescent="0.25">
      <c r="A7" s="117" t="s">
        <v>0</v>
      </c>
      <c r="B7" s="113"/>
      <c r="C7" s="113"/>
      <c r="D7" s="113"/>
      <c r="E7" s="118"/>
      <c r="F7" s="30">
        <f>SUM(F10+F13)</f>
        <v>1336200.81</v>
      </c>
      <c r="G7" s="30">
        <v>1221765</v>
      </c>
      <c r="H7" s="92">
        <v>1221765</v>
      </c>
      <c r="K7" s="54"/>
    </row>
    <row r="8" spans="1:11" x14ac:dyDescent="0.25">
      <c r="A8" s="109" t="s">
        <v>1</v>
      </c>
      <c r="B8" s="102"/>
      <c r="C8" s="102"/>
      <c r="D8" s="102"/>
      <c r="E8" s="115"/>
      <c r="F8" s="30">
        <v>1315625.98</v>
      </c>
      <c r="G8" s="30">
        <v>1221500</v>
      </c>
      <c r="H8" s="92">
        <v>1221500</v>
      </c>
    </row>
    <row r="9" spans="1:11" x14ac:dyDescent="0.25">
      <c r="A9" s="114" t="s">
        <v>2</v>
      </c>
      <c r="B9" s="115"/>
      <c r="C9" s="115"/>
      <c r="D9" s="115"/>
      <c r="E9" s="115"/>
      <c r="F9" s="30">
        <f>F7-F8</f>
        <v>20574.830000000075</v>
      </c>
      <c r="G9" s="30">
        <v>265</v>
      </c>
      <c r="H9" s="92">
        <v>265</v>
      </c>
    </row>
    <row r="10" spans="1:11" x14ac:dyDescent="0.25">
      <c r="A10" s="34" t="s">
        <v>3</v>
      </c>
      <c r="B10" s="35"/>
      <c r="C10" s="35"/>
      <c r="D10" s="35"/>
      <c r="E10" s="35"/>
      <c r="F10" s="30">
        <f>SUM(F11:F12)</f>
        <v>1292768.06</v>
      </c>
      <c r="G10" s="30">
        <v>1369518</v>
      </c>
      <c r="H10" s="92">
        <f>SUM(H11:H12)</f>
        <v>1369518.5</v>
      </c>
    </row>
    <row r="11" spans="1:11" x14ac:dyDescent="0.25">
      <c r="A11" s="101" t="s">
        <v>4</v>
      </c>
      <c r="B11" s="102"/>
      <c r="C11" s="102"/>
      <c r="D11" s="102"/>
      <c r="E11" s="102"/>
      <c r="F11" s="30">
        <v>1272193.21</v>
      </c>
      <c r="G11" s="30">
        <v>1305361</v>
      </c>
      <c r="H11" s="92">
        <v>1305361.5</v>
      </c>
    </row>
    <row r="12" spans="1:11" x14ac:dyDescent="0.25">
      <c r="A12" s="114" t="s">
        <v>5</v>
      </c>
      <c r="B12" s="115"/>
      <c r="C12" s="115"/>
      <c r="D12" s="115"/>
      <c r="E12" s="115"/>
      <c r="F12" s="30">
        <v>20574.849999999999</v>
      </c>
      <c r="G12" s="30">
        <v>64157</v>
      </c>
      <c r="H12" s="92">
        <v>64157</v>
      </c>
    </row>
    <row r="13" spans="1:11" x14ac:dyDescent="0.25">
      <c r="A13" s="112" t="s">
        <v>6</v>
      </c>
      <c r="B13" s="113"/>
      <c r="C13" s="113"/>
      <c r="D13" s="113"/>
      <c r="E13" s="113"/>
      <c r="F13" s="30">
        <v>43432.75</v>
      </c>
      <c r="G13" s="30">
        <f>G7-G10</f>
        <v>-147753</v>
      </c>
      <c r="H13" s="92">
        <v>-147753</v>
      </c>
    </row>
    <row r="14" spans="1:11" ht="18" x14ac:dyDescent="0.25">
      <c r="A14" s="5"/>
      <c r="B14" s="9"/>
      <c r="C14" s="9"/>
      <c r="D14" s="9"/>
      <c r="E14" s="9"/>
      <c r="F14" s="9"/>
      <c r="G14" s="3"/>
      <c r="H14" s="3"/>
    </row>
    <row r="15" spans="1:11" ht="18" customHeight="1" x14ac:dyDescent="0.25">
      <c r="A15" s="99" t="s">
        <v>43</v>
      </c>
      <c r="B15" s="100"/>
      <c r="C15" s="100"/>
      <c r="D15" s="100"/>
      <c r="E15" s="100"/>
      <c r="F15" s="100"/>
      <c r="G15" s="100"/>
      <c r="H15" s="100"/>
    </row>
    <row r="16" spans="1:11" ht="18" x14ac:dyDescent="0.25">
      <c r="A16" s="5"/>
      <c r="B16" s="9"/>
      <c r="C16" s="9"/>
      <c r="D16" s="9"/>
      <c r="E16" s="9"/>
      <c r="F16" s="9"/>
      <c r="G16" s="3"/>
      <c r="H16" s="3"/>
    </row>
    <row r="17" spans="1:8" ht="25.5" x14ac:dyDescent="0.25">
      <c r="A17" s="26"/>
      <c r="B17" s="27"/>
      <c r="C17" s="27"/>
      <c r="D17" s="28"/>
      <c r="E17" s="29"/>
      <c r="F17" s="4" t="s">
        <v>114</v>
      </c>
      <c r="G17" s="4" t="s">
        <v>47</v>
      </c>
      <c r="H17" s="4" t="s">
        <v>115</v>
      </c>
    </row>
    <row r="18" spans="1:8" ht="15.75" customHeight="1" x14ac:dyDescent="0.25">
      <c r="A18" s="109" t="s">
        <v>8</v>
      </c>
      <c r="B18" s="110"/>
      <c r="C18" s="110"/>
      <c r="D18" s="110"/>
      <c r="E18" s="111"/>
      <c r="F18" s="31">
        <v>0</v>
      </c>
      <c r="G18" s="31">
        <v>0</v>
      </c>
      <c r="H18" s="31">
        <v>0</v>
      </c>
    </row>
    <row r="19" spans="1:8" x14ac:dyDescent="0.25">
      <c r="A19" s="109" t="s">
        <v>9</v>
      </c>
      <c r="B19" s="102"/>
      <c r="C19" s="102"/>
      <c r="D19" s="102"/>
      <c r="E19" s="102"/>
      <c r="F19" s="31">
        <v>0</v>
      </c>
      <c r="G19" s="31">
        <v>0</v>
      </c>
      <c r="H19" s="31">
        <v>0</v>
      </c>
    </row>
    <row r="20" spans="1:8" x14ac:dyDescent="0.25">
      <c r="A20" s="112" t="s">
        <v>10</v>
      </c>
      <c r="B20" s="113"/>
      <c r="C20" s="113"/>
      <c r="D20" s="113"/>
      <c r="E20" s="113"/>
      <c r="F20" s="30">
        <v>0</v>
      </c>
      <c r="G20" s="30">
        <v>0</v>
      </c>
      <c r="H20" s="30">
        <v>0</v>
      </c>
    </row>
    <row r="21" spans="1:8" ht="18" x14ac:dyDescent="0.25">
      <c r="A21" s="22"/>
      <c r="B21" s="9"/>
      <c r="C21" s="9"/>
      <c r="D21" s="9"/>
      <c r="E21" s="9"/>
      <c r="F21" s="9"/>
      <c r="G21" s="3"/>
      <c r="H21" s="3"/>
    </row>
    <row r="22" spans="1:8" ht="18" customHeight="1" x14ac:dyDescent="0.25">
      <c r="A22" s="99" t="s">
        <v>54</v>
      </c>
      <c r="B22" s="100"/>
      <c r="C22" s="100"/>
      <c r="D22" s="100"/>
      <c r="E22" s="100"/>
      <c r="F22" s="100"/>
      <c r="G22" s="100"/>
      <c r="H22" s="100"/>
    </row>
    <row r="23" spans="1:8" ht="18" x14ac:dyDescent="0.25">
      <c r="A23" s="22"/>
      <c r="B23" s="9"/>
      <c r="C23" s="9"/>
      <c r="D23" s="9"/>
      <c r="E23" s="9"/>
      <c r="F23" s="9"/>
      <c r="G23" s="3"/>
      <c r="H23" s="3"/>
    </row>
    <row r="24" spans="1:8" ht="25.5" x14ac:dyDescent="0.25">
      <c r="A24" s="26"/>
      <c r="B24" s="27"/>
      <c r="C24" s="27"/>
      <c r="D24" s="28"/>
      <c r="E24" s="29"/>
      <c r="F24" s="4" t="s">
        <v>114</v>
      </c>
      <c r="G24" s="4" t="s">
        <v>47</v>
      </c>
      <c r="H24" s="4" t="s">
        <v>115</v>
      </c>
    </row>
    <row r="25" spans="1:8" x14ac:dyDescent="0.25">
      <c r="A25" s="103" t="s">
        <v>44</v>
      </c>
      <c r="B25" s="104"/>
      <c r="C25" s="104"/>
      <c r="D25" s="104"/>
      <c r="E25" s="105"/>
      <c r="F25" s="32">
        <v>67373</v>
      </c>
      <c r="G25" s="32"/>
      <c r="H25" s="32"/>
    </row>
    <row r="26" spans="1:8" ht="30" customHeight="1" x14ac:dyDescent="0.25">
      <c r="A26" s="106" t="s">
        <v>7</v>
      </c>
      <c r="B26" s="107"/>
      <c r="C26" s="107"/>
      <c r="D26" s="107"/>
      <c r="E26" s="108"/>
      <c r="F26" s="33">
        <v>110805.1</v>
      </c>
      <c r="G26" s="33"/>
      <c r="H26" s="33"/>
    </row>
    <row r="29" spans="1:8" x14ac:dyDescent="0.25">
      <c r="A29" s="101" t="s">
        <v>11</v>
      </c>
      <c r="B29" s="102"/>
      <c r="C29" s="102"/>
      <c r="D29" s="102"/>
      <c r="E29" s="102"/>
      <c r="F29" s="31">
        <v>0</v>
      </c>
      <c r="G29" s="31">
        <v>0</v>
      </c>
      <c r="H29" s="31">
        <v>0</v>
      </c>
    </row>
    <row r="30" spans="1:8" ht="11.25" customHeight="1" x14ac:dyDescent="0.25">
      <c r="A30" s="17"/>
      <c r="B30" s="18"/>
      <c r="C30" s="18"/>
      <c r="D30" s="18"/>
      <c r="E30" s="18"/>
      <c r="F30" s="19"/>
      <c r="G30" s="19"/>
      <c r="H30" s="19"/>
    </row>
    <row r="31" spans="1:8" ht="23.25" customHeight="1" x14ac:dyDescent="0.25">
      <c r="A31" s="97" t="s">
        <v>140</v>
      </c>
      <c r="B31" s="98"/>
      <c r="C31" s="98"/>
      <c r="D31" s="98"/>
      <c r="E31" s="98"/>
      <c r="F31" s="98"/>
      <c r="G31" s="98"/>
      <c r="H31" s="98"/>
    </row>
    <row r="32" spans="1:8" x14ac:dyDescent="0.25">
      <c r="A32" s="97" t="s">
        <v>45</v>
      </c>
      <c r="B32" s="98"/>
      <c r="C32" s="98"/>
      <c r="D32" s="98"/>
      <c r="E32" s="98"/>
      <c r="F32" s="98"/>
      <c r="G32" s="98"/>
      <c r="H32" s="98"/>
    </row>
    <row r="33" spans="1:8" ht="29.25" customHeight="1" x14ac:dyDescent="0.25">
      <c r="A33" s="97" t="s">
        <v>46</v>
      </c>
      <c r="B33" s="98"/>
      <c r="C33" s="98"/>
      <c r="D33" s="98"/>
      <c r="E33" s="98"/>
      <c r="F33" s="98"/>
      <c r="G33" s="98"/>
      <c r="H33" s="98"/>
    </row>
    <row r="35" spans="1:8" x14ac:dyDescent="0.25">
      <c r="A35" t="s">
        <v>146</v>
      </c>
      <c r="G35" s="123" t="s">
        <v>112</v>
      </c>
      <c r="H35" s="53"/>
    </row>
    <row r="36" spans="1:8" x14ac:dyDescent="0.25">
      <c r="G36" s="124"/>
      <c r="H36" s="53"/>
    </row>
    <row r="37" spans="1:8" x14ac:dyDescent="0.25">
      <c r="G37" s="53" t="s">
        <v>113</v>
      </c>
    </row>
  </sheetData>
  <mergeCells count="21">
    <mergeCell ref="G35:G36"/>
    <mergeCell ref="A11:E11"/>
    <mergeCell ref="A4:H4"/>
    <mergeCell ref="A15:H15"/>
    <mergeCell ref="A1:H1"/>
    <mergeCell ref="A2:H2"/>
    <mergeCell ref="A7:E7"/>
    <mergeCell ref="A8:E8"/>
    <mergeCell ref="A9:E9"/>
    <mergeCell ref="A18:E18"/>
    <mergeCell ref="A19:E19"/>
    <mergeCell ref="A20:E20"/>
    <mergeCell ref="A12:E12"/>
    <mergeCell ref="A13:E13"/>
    <mergeCell ref="A33:H33"/>
    <mergeCell ref="A22:H22"/>
    <mergeCell ref="A31:H31"/>
    <mergeCell ref="A29:E29"/>
    <mergeCell ref="A32:H32"/>
    <mergeCell ref="A25:E25"/>
    <mergeCell ref="A26:E26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topLeftCell="A4" zoomScale="90" zoomScaleNormal="90" workbookViewId="0">
      <selection activeCell="E10" sqref="E10"/>
    </sheetView>
  </sheetViews>
  <sheetFormatPr defaultRowHeight="15" x14ac:dyDescent="0.25"/>
  <cols>
    <col min="1" max="1" width="7.42578125" customWidth="1"/>
    <col min="2" max="2" width="8.42578125" bestFit="1" customWidth="1"/>
    <col min="3" max="3" width="6.140625" bestFit="1" customWidth="1"/>
    <col min="4" max="4" width="27.28515625" customWidth="1"/>
    <col min="5" max="7" width="25.28515625" customWidth="1"/>
    <col min="10" max="10" width="10.42578125" bestFit="1" customWidth="1"/>
    <col min="11" max="11" width="21.140625" customWidth="1"/>
  </cols>
  <sheetData>
    <row r="1" spans="1:7" ht="42" customHeight="1" x14ac:dyDescent="0.25">
      <c r="A1" s="99" t="s">
        <v>144</v>
      </c>
      <c r="B1" s="99"/>
      <c r="C1" s="99"/>
      <c r="D1" s="99"/>
      <c r="E1" s="99"/>
      <c r="F1" s="99"/>
      <c r="G1" s="99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9" t="s">
        <v>34</v>
      </c>
      <c r="B3" s="99"/>
      <c r="C3" s="99"/>
      <c r="D3" s="99"/>
      <c r="E3" s="99"/>
      <c r="F3" s="99"/>
      <c r="G3" s="116"/>
    </row>
    <row r="4" spans="1:7" ht="18" x14ac:dyDescent="0.25">
      <c r="A4" s="5"/>
      <c r="B4" s="5"/>
      <c r="C4" s="5"/>
      <c r="D4" s="5"/>
      <c r="E4" s="5"/>
      <c r="F4" s="5"/>
      <c r="G4" s="6"/>
    </row>
    <row r="5" spans="1:7" ht="18" customHeight="1" x14ac:dyDescent="0.25">
      <c r="A5" s="99" t="s">
        <v>15</v>
      </c>
      <c r="B5" s="100"/>
      <c r="C5" s="100"/>
      <c r="D5" s="100"/>
      <c r="E5" s="100"/>
      <c r="F5" s="100"/>
      <c r="G5" s="100"/>
    </row>
    <row r="6" spans="1:7" ht="18" x14ac:dyDescent="0.25">
      <c r="A6" s="5"/>
      <c r="B6" s="5"/>
      <c r="C6" s="5"/>
      <c r="D6" s="5"/>
      <c r="E6" s="5"/>
      <c r="F6" s="5"/>
      <c r="G6" s="6"/>
    </row>
    <row r="7" spans="1:7" ht="15.75" x14ac:dyDescent="0.25">
      <c r="A7" s="99" t="s">
        <v>1</v>
      </c>
      <c r="B7" s="122"/>
      <c r="C7" s="122"/>
      <c r="D7" s="122"/>
      <c r="E7" s="122"/>
      <c r="F7" s="122"/>
      <c r="G7" s="122"/>
    </row>
    <row r="8" spans="1:7" ht="18" x14ac:dyDescent="0.25">
      <c r="A8" s="5"/>
      <c r="B8" s="5"/>
      <c r="C8" s="5"/>
      <c r="D8" s="5"/>
      <c r="E8" s="5"/>
      <c r="F8" s="5"/>
      <c r="G8" s="6"/>
    </row>
    <row r="9" spans="1:7" ht="25.5" x14ac:dyDescent="0.25">
      <c r="A9" s="21" t="s">
        <v>16</v>
      </c>
      <c r="B9" s="20" t="s">
        <v>17</v>
      </c>
      <c r="C9" s="20" t="s">
        <v>18</v>
      </c>
      <c r="D9" s="20" t="s">
        <v>14</v>
      </c>
      <c r="E9" s="21" t="s">
        <v>120</v>
      </c>
      <c r="F9" s="21" t="s">
        <v>47</v>
      </c>
      <c r="G9" s="21" t="s">
        <v>129</v>
      </c>
    </row>
    <row r="10" spans="1:7" ht="15.75" customHeight="1" x14ac:dyDescent="0.25">
      <c r="A10" s="11">
        <v>6</v>
      </c>
      <c r="B10" s="11"/>
      <c r="C10" s="11"/>
      <c r="D10" s="11" t="s">
        <v>19</v>
      </c>
      <c r="E10" s="68">
        <v>1315625.98</v>
      </c>
      <c r="F10" s="63">
        <f>F11+F13+F15+F17++F21</f>
        <v>1221498.9990045789</v>
      </c>
      <c r="G10" s="63">
        <f>G11+G13+G15+G17+G21</f>
        <v>1221498.9990045789</v>
      </c>
    </row>
    <row r="11" spans="1:7" ht="38.25" customHeight="1" x14ac:dyDescent="0.25">
      <c r="A11" s="11"/>
      <c r="B11" s="11">
        <v>63</v>
      </c>
      <c r="C11" s="11"/>
      <c r="D11" s="11" t="s">
        <v>50</v>
      </c>
      <c r="E11" s="68">
        <v>0</v>
      </c>
      <c r="F11" s="63">
        <v>24553.999601831572</v>
      </c>
      <c r="G11" s="63">
        <v>24553.999601831572</v>
      </c>
    </row>
    <row r="12" spans="1:7" x14ac:dyDescent="0.25">
      <c r="A12" s="12"/>
      <c r="B12" s="12"/>
      <c r="C12" s="13" t="s">
        <v>130</v>
      </c>
      <c r="D12" s="16" t="s">
        <v>105</v>
      </c>
      <c r="E12" s="67">
        <v>0</v>
      </c>
      <c r="F12" s="64">
        <v>24553.999601831572</v>
      </c>
      <c r="G12" s="64">
        <v>24553.999601831572</v>
      </c>
    </row>
    <row r="13" spans="1:7" x14ac:dyDescent="0.25">
      <c r="A13" s="12"/>
      <c r="B13" s="25">
        <v>64</v>
      </c>
      <c r="C13" s="46"/>
      <c r="D13" s="46" t="s">
        <v>102</v>
      </c>
      <c r="E13" s="68">
        <v>0.64</v>
      </c>
      <c r="F13" s="63">
        <v>0.99940274736213419</v>
      </c>
      <c r="G13" s="63">
        <v>0.99940274736213419</v>
      </c>
    </row>
    <row r="14" spans="1:7" x14ac:dyDescent="0.25">
      <c r="A14" s="12"/>
      <c r="B14" s="12"/>
      <c r="C14" s="13" t="s">
        <v>131</v>
      </c>
      <c r="D14" s="16" t="s">
        <v>41</v>
      </c>
      <c r="E14" s="67">
        <v>1</v>
      </c>
      <c r="F14" s="64">
        <v>1</v>
      </c>
      <c r="G14" s="64">
        <v>1</v>
      </c>
    </row>
    <row r="15" spans="1:7" ht="38.25" x14ac:dyDescent="0.25">
      <c r="A15" s="12"/>
      <c r="B15" s="25">
        <v>65</v>
      </c>
      <c r="C15" s="46"/>
      <c r="D15" s="47" t="s">
        <v>103</v>
      </c>
      <c r="E15" s="68">
        <v>161803.82</v>
      </c>
      <c r="F15" s="63">
        <v>450000</v>
      </c>
      <c r="G15" s="63">
        <v>450000</v>
      </c>
    </row>
    <row r="16" spans="1:7" ht="25.5" x14ac:dyDescent="0.25">
      <c r="A16" s="12"/>
      <c r="B16" s="12"/>
      <c r="C16" s="13" t="s">
        <v>132</v>
      </c>
      <c r="D16" s="16" t="s">
        <v>52</v>
      </c>
      <c r="E16" s="67">
        <v>161803.82</v>
      </c>
      <c r="F16" s="64">
        <v>450000</v>
      </c>
      <c r="G16" s="64">
        <v>450000</v>
      </c>
    </row>
    <row r="17" spans="1:13" x14ac:dyDescent="0.25">
      <c r="A17" s="12"/>
      <c r="B17" s="25">
        <v>66</v>
      </c>
      <c r="C17" s="46"/>
      <c r="D17" s="47" t="s">
        <v>104</v>
      </c>
      <c r="E17" s="68">
        <v>469683.59</v>
      </c>
      <c r="F17" s="63">
        <f>SUM(F18:F20)</f>
        <v>62808</v>
      </c>
      <c r="G17" s="63">
        <f>SUM(G18:G20)</f>
        <v>62808</v>
      </c>
      <c r="K17" s="54"/>
    </row>
    <row r="18" spans="1:13" x14ac:dyDescent="0.25">
      <c r="A18" s="12"/>
      <c r="B18" s="12"/>
      <c r="C18" s="13" t="s">
        <v>131</v>
      </c>
      <c r="D18" s="16" t="s">
        <v>41</v>
      </c>
      <c r="E18" s="67"/>
      <c r="F18" s="64">
        <v>1000</v>
      </c>
      <c r="G18" s="64">
        <v>1000</v>
      </c>
    </row>
    <row r="19" spans="1:13" x14ac:dyDescent="0.25">
      <c r="A19" s="12"/>
      <c r="B19" s="12"/>
      <c r="C19" s="13" t="s">
        <v>130</v>
      </c>
      <c r="D19" s="16" t="s">
        <v>105</v>
      </c>
      <c r="E19" s="67">
        <v>75883.91</v>
      </c>
      <c r="F19" s="64">
        <v>41808</v>
      </c>
      <c r="G19" s="64">
        <v>41808</v>
      </c>
    </row>
    <row r="20" spans="1:13" ht="15.75" customHeight="1" x14ac:dyDescent="0.25">
      <c r="A20" s="12"/>
      <c r="B20" s="12"/>
      <c r="C20" s="13" t="s">
        <v>133</v>
      </c>
      <c r="D20" s="16" t="s">
        <v>106</v>
      </c>
      <c r="E20" s="67">
        <v>2588.09</v>
      </c>
      <c r="F20" s="64">
        <v>20000</v>
      </c>
      <c r="G20" s="64">
        <v>20000</v>
      </c>
      <c r="J20" s="54"/>
      <c r="L20" s="54"/>
    </row>
    <row r="21" spans="1:13" ht="38.25" x14ac:dyDescent="0.25">
      <c r="A21" s="12"/>
      <c r="B21" s="25">
        <v>67</v>
      </c>
      <c r="C21" s="46"/>
      <c r="D21" s="11" t="s">
        <v>51</v>
      </c>
      <c r="E21" s="68">
        <v>684137.92</v>
      </c>
      <c r="F21" s="63">
        <f>F22+F23</f>
        <v>684136</v>
      </c>
      <c r="G21" s="63">
        <f>G22+G23</f>
        <v>684136</v>
      </c>
      <c r="J21" s="54"/>
      <c r="L21" s="54"/>
    </row>
    <row r="22" spans="1:13" x14ac:dyDescent="0.25">
      <c r="A22" s="12"/>
      <c r="B22" s="25"/>
      <c r="C22" s="13" t="s">
        <v>134</v>
      </c>
      <c r="D22" s="15" t="s">
        <v>107</v>
      </c>
      <c r="E22" s="67"/>
      <c r="F22" s="64">
        <v>8892</v>
      </c>
      <c r="G22" s="64">
        <v>8892</v>
      </c>
      <c r="H22" s="121"/>
      <c r="K22" s="54"/>
    </row>
    <row r="23" spans="1:13" ht="25.5" x14ac:dyDescent="0.25">
      <c r="A23" s="12"/>
      <c r="B23" s="12"/>
      <c r="C23" s="13" t="s">
        <v>135</v>
      </c>
      <c r="D23" s="16" t="s">
        <v>71</v>
      </c>
      <c r="E23" s="67">
        <v>684138</v>
      </c>
      <c r="F23" s="64">
        <v>675244</v>
      </c>
      <c r="G23" s="64">
        <v>675244</v>
      </c>
      <c r="H23" s="121"/>
      <c r="L23" s="54"/>
    </row>
    <row r="24" spans="1:13" ht="25.5" x14ac:dyDescent="0.25">
      <c r="A24" s="14">
        <v>7</v>
      </c>
      <c r="B24" s="14"/>
      <c r="C24" s="14"/>
      <c r="D24" s="23" t="s">
        <v>21</v>
      </c>
      <c r="E24" s="68">
        <v>0</v>
      </c>
      <c r="F24" s="63">
        <v>265</v>
      </c>
      <c r="G24" s="63">
        <v>265.5</v>
      </c>
      <c r="H24" s="121"/>
    </row>
    <row r="25" spans="1:13" ht="25.5" x14ac:dyDescent="0.25">
      <c r="A25" s="15"/>
      <c r="B25" s="15">
        <v>71</v>
      </c>
      <c r="C25" s="15"/>
      <c r="D25" s="24" t="s">
        <v>108</v>
      </c>
      <c r="E25" s="67">
        <v>0</v>
      </c>
      <c r="F25" s="64">
        <v>265</v>
      </c>
      <c r="G25" s="64">
        <v>265.5</v>
      </c>
      <c r="H25" s="121"/>
      <c r="K25" s="54"/>
      <c r="M25" s="54"/>
    </row>
    <row r="26" spans="1:13" ht="25.5" x14ac:dyDescent="0.25">
      <c r="A26" s="15"/>
      <c r="B26" s="15"/>
      <c r="C26" s="13">
        <v>71</v>
      </c>
      <c r="D26" s="24" t="s">
        <v>108</v>
      </c>
      <c r="E26" s="67">
        <v>0</v>
      </c>
      <c r="F26" s="64">
        <v>265</v>
      </c>
      <c r="G26" s="64">
        <v>265.5</v>
      </c>
      <c r="H26" s="121"/>
    </row>
    <row r="27" spans="1:13" x14ac:dyDescent="0.25">
      <c r="A27" s="11">
        <v>9</v>
      </c>
      <c r="B27" s="11">
        <v>91</v>
      </c>
      <c r="C27" s="46"/>
      <c r="D27" s="23" t="s">
        <v>142</v>
      </c>
      <c r="E27" s="68">
        <v>0</v>
      </c>
      <c r="F27" s="63">
        <f>SUM(F28:F29)</f>
        <v>147754</v>
      </c>
      <c r="G27" s="63">
        <f>SUM(G28:G29)</f>
        <v>147754</v>
      </c>
      <c r="H27" s="121"/>
    </row>
    <row r="28" spans="1:13" x14ac:dyDescent="0.25">
      <c r="A28" s="15"/>
      <c r="B28" s="15"/>
      <c r="C28" s="13">
        <v>31</v>
      </c>
      <c r="D28" s="24" t="s">
        <v>141</v>
      </c>
      <c r="E28" s="67">
        <v>0</v>
      </c>
      <c r="F28" s="64">
        <v>338</v>
      </c>
      <c r="G28" s="64">
        <v>338</v>
      </c>
      <c r="H28" s="121"/>
    </row>
    <row r="29" spans="1:13" x14ac:dyDescent="0.25">
      <c r="A29" s="15"/>
      <c r="B29" s="15"/>
      <c r="C29" s="13" t="s">
        <v>132</v>
      </c>
      <c r="D29" s="24" t="s">
        <v>141</v>
      </c>
      <c r="E29" s="67">
        <v>0</v>
      </c>
      <c r="F29" s="64">
        <v>147416</v>
      </c>
      <c r="G29" s="64">
        <v>147416</v>
      </c>
      <c r="H29" s="121"/>
    </row>
    <row r="30" spans="1:13" x14ac:dyDescent="0.25">
      <c r="A30" s="62"/>
      <c r="B30" s="62"/>
      <c r="C30" s="62"/>
      <c r="D30" s="69" t="s">
        <v>109</v>
      </c>
      <c r="E30" s="68">
        <f>SUM(E13,E15,E17,E21,)</f>
        <v>1315625.9700000002</v>
      </c>
      <c r="F30" s="63">
        <f>F10+F24+F27</f>
        <v>1369517.9990045789</v>
      </c>
      <c r="G30" s="63">
        <f>G10+G24+G27</f>
        <v>1369518.4990045789</v>
      </c>
      <c r="H30" s="121"/>
    </row>
    <row r="31" spans="1:13" x14ac:dyDescent="0.25">
      <c r="A31" s="93"/>
      <c r="B31" s="93"/>
      <c r="C31" s="93"/>
      <c r="D31" s="94"/>
      <c r="E31" s="95"/>
      <c r="F31" s="96"/>
      <c r="G31" s="96"/>
    </row>
    <row r="32" spans="1:13" x14ac:dyDescent="0.25">
      <c r="A32" s="93"/>
      <c r="B32" s="93"/>
      <c r="C32" s="93"/>
      <c r="D32" s="94"/>
      <c r="E32" s="95"/>
      <c r="F32" s="96"/>
      <c r="G32" s="96"/>
    </row>
    <row r="33" spans="1:16" x14ac:dyDescent="0.25">
      <c r="A33" s="93"/>
      <c r="B33" s="93"/>
      <c r="C33" s="93"/>
      <c r="D33" s="94"/>
      <c r="E33" s="95"/>
      <c r="F33" s="96"/>
      <c r="G33" s="96"/>
    </row>
    <row r="34" spans="1:16" x14ac:dyDescent="0.25">
      <c r="D34" s="50"/>
      <c r="E34" s="51"/>
      <c r="F34" s="51"/>
      <c r="G34" s="52"/>
    </row>
    <row r="35" spans="1:16" ht="15.75" x14ac:dyDescent="0.25">
      <c r="A35" s="99" t="s">
        <v>22</v>
      </c>
      <c r="B35" s="122"/>
      <c r="C35" s="122"/>
      <c r="D35" s="122"/>
      <c r="E35" s="122"/>
      <c r="F35" s="122"/>
      <c r="G35" s="122"/>
      <c r="L35" s="54"/>
    </row>
    <row r="36" spans="1:16" ht="18" x14ac:dyDescent="0.25">
      <c r="A36" s="5"/>
      <c r="B36" s="5"/>
      <c r="C36" s="5"/>
      <c r="D36" s="5"/>
      <c r="E36" s="5"/>
      <c r="F36" s="5"/>
      <c r="G36" s="6"/>
    </row>
    <row r="37" spans="1:16" ht="25.5" x14ac:dyDescent="0.25">
      <c r="A37" s="21" t="s">
        <v>16</v>
      </c>
      <c r="B37" s="20" t="s">
        <v>17</v>
      </c>
      <c r="C37" s="20" t="s">
        <v>18</v>
      </c>
      <c r="D37" s="20" t="s">
        <v>23</v>
      </c>
      <c r="E37" s="21" t="s">
        <v>114</v>
      </c>
      <c r="F37" s="21" t="s">
        <v>47</v>
      </c>
      <c r="G37" s="21" t="s">
        <v>129</v>
      </c>
    </row>
    <row r="38" spans="1:16" x14ac:dyDescent="0.25">
      <c r="A38" s="11">
        <v>3</v>
      </c>
      <c r="B38" s="11"/>
      <c r="C38" s="11"/>
      <c r="D38" s="23" t="s">
        <v>24</v>
      </c>
      <c r="E38" s="66">
        <f>SUM(E39,E43,E49,E51)</f>
        <v>1247600.1399999999</v>
      </c>
      <c r="F38" s="70">
        <f>F39+F43+F49+F51</f>
        <v>1305361</v>
      </c>
      <c r="G38" s="63">
        <f>SUM(G39,G43,G49)</f>
        <v>1305361.5</v>
      </c>
      <c r="J38" s="60"/>
    </row>
    <row r="39" spans="1:16" x14ac:dyDescent="0.25">
      <c r="A39" s="11"/>
      <c r="B39" s="11">
        <v>31</v>
      </c>
      <c r="C39" s="11"/>
      <c r="D39" s="23" t="s">
        <v>25</v>
      </c>
      <c r="E39" s="66">
        <f>SUM(E40:E42)</f>
        <v>888605.12</v>
      </c>
      <c r="F39" s="70">
        <f>SUM(F40:F42)</f>
        <v>930074</v>
      </c>
      <c r="G39" s="70">
        <f>SUM(G40:G42)</f>
        <v>930074.5</v>
      </c>
    </row>
    <row r="40" spans="1:16" ht="24" customHeight="1" x14ac:dyDescent="0.25">
      <c r="A40" s="11"/>
      <c r="B40" s="15"/>
      <c r="C40" s="15">
        <v>15</v>
      </c>
      <c r="D40" s="80" t="s">
        <v>136</v>
      </c>
      <c r="E40" s="72">
        <v>104808.55</v>
      </c>
      <c r="F40" s="73">
        <v>104808</v>
      </c>
      <c r="G40" s="73">
        <v>104808</v>
      </c>
      <c r="L40" s="54"/>
      <c r="M40" s="54"/>
      <c r="N40" s="54"/>
      <c r="P40" s="54"/>
    </row>
    <row r="41" spans="1:16" ht="24" customHeight="1" x14ac:dyDescent="0.25">
      <c r="A41" s="11"/>
      <c r="B41" s="15"/>
      <c r="C41" s="15">
        <v>15</v>
      </c>
      <c r="D41" s="80" t="s">
        <v>137</v>
      </c>
      <c r="E41" s="72">
        <v>549862.1</v>
      </c>
      <c r="F41" s="73">
        <v>510712</v>
      </c>
      <c r="G41" s="73">
        <v>510712.5</v>
      </c>
      <c r="J41" s="74"/>
      <c r="L41" s="54"/>
      <c r="M41" s="54"/>
      <c r="N41" s="54"/>
      <c r="P41" s="54"/>
    </row>
    <row r="42" spans="1:16" x14ac:dyDescent="0.25">
      <c r="A42" s="11"/>
      <c r="B42" s="15"/>
      <c r="C42" s="13">
        <v>43</v>
      </c>
      <c r="D42" s="81" t="s">
        <v>110</v>
      </c>
      <c r="E42" s="65">
        <v>233934.47</v>
      </c>
      <c r="F42" s="71">
        <v>314554</v>
      </c>
      <c r="G42" s="71">
        <v>314554</v>
      </c>
      <c r="K42" s="54"/>
    </row>
    <row r="43" spans="1:16" x14ac:dyDescent="0.25">
      <c r="A43" s="12"/>
      <c r="B43" s="25">
        <v>32</v>
      </c>
      <c r="C43" s="46"/>
      <c r="D43" s="82" t="s">
        <v>37</v>
      </c>
      <c r="E43" s="66">
        <f>SUM(E44:E48)</f>
        <v>356694.55999999994</v>
      </c>
      <c r="F43" s="70">
        <f>SUM(F44:F48)</f>
        <v>371305</v>
      </c>
      <c r="G43" s="70">
        <f>SUM(G44:G48)</f>
        <v>371305</v>
      </c>
      <c r="J43" s="54"/>
      <c r="K43" s="54"/>
      <c r="N43" s="54"/>
    </row>
    <row r="44" spans="1:16" x14ac:dyDescent="0.25">
      <c r="A44" s="12"/>
      <c r="B44" s="12"/>
      <c r="C44" s="13">
        <v>11</v>
      </c>
      <c r="D44" s="81" t="s">
        <v>20</v>
      </c>
      <c r="E44" s="65">
        <v>8892.43</v>
      </c>
      <c r="F44" s="71">
        <v>8892</v>
      </c>
      <c r="G44" s="71">
        <v>8892</v>
      </c>
      <c r="L44" s="54"/>
      <c r="N44" s="54"/>
    </row>
    <row r="45" spans="1:16" ht="22.5" customHeight="1" x14ac:dyDescent="0.25">
      <c r="A45" s="12"/>
      <c r="B45" s="12"/>
      <c r="C45" s="13">
        <v>15</v>
      </c>
      <c r="D45" s="80" t="s">
        <v>71</v>
      </c>
      <c r="E45" s="65">
        <v>0</v>
      </c>
      <c r="F45" s="71">
        <v>19908</v>
      </c>
      <c r="G45" s="71">
        <v>19908</v>
      </c>
      <c r="J45" s="74"/>
    </row>
    <row r="46" spans="1:16" x14ac:dyDescent="0.25">
      <c r="A46" s="12"/>
      <c r="B46" s="12"/>
      <c r="C46" s="13">
        <v>31</v>
      </c>
      <c r="D46" s="81" t="s">
        <v>41</v>
      </c>
      <c r="E46" s="65">
        <v>0</v>
      </c>
      <c r="F46" s="71">
        <v>1339</v>
      </c>
      <c r="G46" s="71">
        <v>1339</v>
      </c>
      <c r="K46" s="54"/>
      <c r="L46" s="54"/>
    </row>
    <row r="47" spans="1:16" x14ac:dyDescent="0.25">
      <c r="A47" s="12"/>
      <c r="B47" s="12"/>
      <c r="C47" s="13">
        <v>43</v>
      </c>
      <c r="D47" s="81" t="s">
        <v>118</v>
      </c>
      <c r="E47" s="65">
        <v>271918.21999999997</v>
      </c>
      <c r="F47" s="71">
        <v>274804</v>
      </c>
      <c r="G47" s="71">
        <v>274804</v>
      </c>
      <c r="K47" s="54"/>
    </row>
    <row r="48" spans="1:16" x14ac:dyDescent="0.25">
      <c r="A48" s="12"/>
      <c r="B48" s="12"/>
      <c r="C48" s="13">
        <v>61</v>
      </c>
      <c r="D48" s="81" t="s">
        <v>90</v>
      </c>
      <c r="E48" s="65">
        <v>75883.91</v>
      </c>
      <c r="F48" s="71">
        <v>66362</v>
      </c>
      <c r="G48" s="71">
        <v>66362</v>
      </c>
      <c r="K48" s="74"/>
    </row>
    <row r="49" spans="1:14" x14ac:dyDescent="0.25">
      <c r="A49" s="12"/>
      <c r="B49" s="25">
        <v>34</v>
      </c>
      <c r="C49" s="46"/>
      <c r="D49" s="83" t="s">
        <v>88</v>
      </c>
      <c r="E49" s="66">
        <f>SUM(E50)</f>
        <v>2300.46</v>
      </c>
      <c r="F49" s="70">
        <f>SUM(F50:F52)</f>
        <v>3982</v>
      </c>
      <c r="G49" s="70">
        <f>SUM(G50)</f>
        <v>3982</v>
      </c>
    </row>
    <row r="50" spans="1:14" x14ac:dyDescent="0.25">
      <c r="A50" s="12"/>
      <c r="B50" s="25"/>
      <c r="C50" s="13">
        <v>43</v>
      </c>
      <c r="D50" s="81" t="s">
        <v>117</v>
      </c>
      <c r="E50" s="65">
        <v>2300.46</v>
      </c>
      <c r="F50" s="71">
        <v>3982</v>
      </c>
      <c r="G50" s="71">
        <v>3982</v>
      </c>
      <c r="N50" s="54"/>
    </row>
    <row r="51" spans="1:14" x14ac:dyDescent="0.25">
      <c r="A51" s="12"/>
      <c r="B51" s="25">
        <v>38</v>
      </c>
      <c r="C51" s="46"/>
      <c r="D51" s="83" t="s">
        <v>111</v>
      </c>
      <c r="E51" s="66">
        <v>0</v>
      </c>
      <c r="F51" s="70">
        <v>0</v>
      </c>
      <c r="G51" s="70">
        <v>0</v>
      </c>
      <c r="K51" s="54"/>
      <c r="M51" s="54"/>
    </row>
    <row r="52" spans="1:14" x14ac:dyDescent="0.25">
      <c r="A52" s="12"/>
      <c r="B52" s="25"/>
      <c r="C52" s="13">
        <v>43</v>
      </c>
      <c r="D52" s="81" t="s">
        <v>110</v>
      </c>
      <c r="E52" s="65">
        <v>0</v>
      </c>
      <c r="F52" s="71">
        <v>0</v>
      </c>
      <c r="G52" s="71">
        <v>0</v>
      </c>
    </row>
    <row r="53" spans="1:14" ht="25.5" x14ac:dyDescent="0.25">
      <c r="A53" s="14">
        <v>4</v>
      </c>
      <c r="B53" s="14"/>
      <c r="C53" s="14"/>
      <c r="D53" s="23" t="s">
        <v>26</v>
      </c>
      <c r="E53" s="66">
        <f>SUM(E54,E59)</f>
        <v>24592.58</v>
      </c>
      <c r="F53" s="70">
        <f>SUM(F54+F59)</f>
        <v>64157</v>
      </c>
      <c r="G53" s="70">
        <f>SUM(G54,G59)</f>
        <v>64157</v>
      </c>
      <c r="N53" s="54"/>
    </row>
    <row r="54" spans="1:14" ht="38.25" x14ac:dyDescent="0.25">
      <c r="A54" s="15"/>
      <c r="B54" s="11">
        <v>42</v>
      </c>
      <c r="C54" s="11"/>
      <c r="D54" s="23" t="s">
        <v>53</v>
      </c>
      <c r="E54" s="66">
        <f>SUM(E55:E58)</f>
        <v>11385.58</v>
      </c>
      <c r="F54" s="70">
        <f>SUM(F55:F58)</f>
        <v>46239</v>
      </c>
      <c r="G54" s="70">
        <f>SUM(G55:G58)</f>
        <v>60175</v>
      </c>
      <c r="J54" s="54"/>
    </row>
    <row r="55" spans="1:14" ht="25.5" x14ac:dyDescent="0.25">
      <c r="A55" s="15"/>
      <c r="B55" s="15"/>
      <c r="C55" s="15">
        <v>15</v>
      </c>
      <c r="D55" s="80" t="s">
        <v>138</v>
      </c>
      <c r="E55" s="65">
        <v>7367.44</v>
      </c>
      <c r="F55" s="71">
        <v>25881</v>
      </c>
      <c r="G55" s="71">
        <v>39817</v>
      </c>
      <c r="J55" s="54"/>
    </row>
    <row r="56" spans="1:14" x14ac:dyDescent="0.25">
      <c r="A56" s="15"/>
      <c r="B56" s="15"/>
      <c r="C56" s="13">
        <v>43</v>
      </c>
      <c r="D56" s="81" t="s">
        <v>110</v>
      </c>
      <c r="E56" s="65">
        <v>1430.14</v>
      </c>
      <c r="F56" s="71">
        <v>93</v>
      </c>
      <c r="G56" s="71">
        <v>93</v>
      </c>
    </row>
    <row r="57" spans="1:14" x14ac:dyDescent="0.25">
      <c r="A57" s="15"/>
      <c r="B57" s="15"/>
      <c r="C57" s="15">
        <v>62</v>
      </c>
      <c r="D57" s="80" t="s">
        <v>106</v>
      </c>
      <c r="E57" s="65">
        <v>2588</v>
      </c>
      <c r="F57" s="71">
        <v>20000</v>
      </c>
      <c r="G57" s="71">
        <v>20000</v>
      </c>
      <c r="L57" s="54"/>
    </row>
    <row r="58" spans="1:14" ht="25.5" x14ac:dyDescent="0.25">
      <c r="A58" s="15"/>
      <c r="B58" s="15"/>
      <c r="C58" s="15">
        <v>71</v>
      </c>
      <c r="D58" s="80" t="s">
        <v>95</v>
      </c>
      <c r="E58" s="65">
        <v>0</v>
      </c>
      <c r="F58" s="71">
        <v>265</v>
      </c>
      <c r="G58" s="71">
        <v>265</v>
      </c>
    </row>
    <row r="59" spans="1:14" ht="32.25" customHeight="1" x14ac:dyDescent="0.25">
      <c r="A59" s="15"/>
      <c r="B59" s="11">
        <v>45</v>
      </c>
      <c r="C59" s="46"/>
      <c r="D59" s="84" t="s">
        <v>89</v>
      </c>
      <c r="E59" s="66">
        <v>13207</v>
      </c>
      <c r="F59" s="70">
        <f>SUM(F60:F61)</f>
        <v>17918</v>
      </c>
      <c r="G59" s="70">
        <v>3982</v>
      </c>
      <c r="N59" s="54"/>
    </row>
    <row r="60" spans="1:14" ht="25.5" x14ac:dyDescent="0.25">
      <c r="A60" s="15"/>
      <c r="B60" s="11"/>
      <c r="C60" s="58">
        <v>15</v>
      </c>
      <c r="D60" s="85" t="s">
        <v>71</v>
      </c>
      <c r="E60" s="65">
        <v>13207</v>
      </c>
      <c r="F60" s="71">
        <v>13936</v>
      </c>
      <c r="G60" s="71">
        <v>0</v>
      </c>
    </row>
    <row r="61" spans="1:14" x14ac:dyDescent="0.25">
      <c r="A61" s="15"/>
      <c r="B61" s="15"/>
      <c r="C61" s="13">
        <v>43</v>
      </c>
      <c r="D61" s="81"/>
      <c r="E61" s="65">
        <v>0</v>
      </c>
      <c r="F61" s="71">
        <v>3982</v>
      </c>
      <c r="G61" s="71">
        <v>3982</v>
      </c>
    </row>
    <row r="62" spans="1:14" x14ac:dyDescent="0.25">
      <c r="A62" s="15"/>
      <c r="B62" s="15"/>
      <c r="C62" s="13">
        <v>52</v>
      </c>
      <c r="D62" s="81" t="s">
        <v>98</v>
      </c>
      <c r="E62" s="65">
        <v>0</v>
      </c>
      <c r="F62" s="71">
        <v>0</v>
      </c>
      <c r="G62" s="71">
        <v>0</v>
      </c>
      <c r="K62" s="74"/>
    </row>
    <row r="63" spans="1:14" x14ac:dyDescent="0.25">
      <c r="A63" s="48"/>
      <c r="B63" s="49"/>
      <c r="C63" s="49"/>
      <c r="D63" s="49" t="s">
        <v>109</v>
      </c>
      <c r="E63" s="66">
        <f>SUM(E38,E53)</f>
        <v>1272192.72</v>
      </c>
      <c r="F63" s="70">
        <f>SUM(F38,F53)</f>
        <v>1369518</v>
      </c>
      <c r="G63" s="70">
        <f>SUM(G38,G53)</f>
        <v>1369518.5</v>
      </c>
      <c r="J63" s="75"/>
      <c r="K63" s="119"/>
      <c r="L63" s="120"/>
      <c r="M63" s="120"/>
    </row>
  </sheetData>
  <mergeCells count="7">
    <mergeCell ref="K63:M63"/>
    <mergeCell ref="H22:H30"/>
    <mergeCell ref="A35:G35"/>
    <mergeCell ref="A7:G7"/>
    <mergeCell ref="A1:G1"/>
    <mergeCell ref="A3:G3"/>
    <mergeCell ref="A5:G5"/>
  </mergeCells>
  <pageMargins left="0.7" right="0.7" top="0.75" bottom="0.75" header="0.3" footer="0.3"/>
  <pageSetup paperSize="9" scale="60" fitToWidth="0" orientation="portrait" r:id="rId1"/>
  <rowBreaks count="1" manualBreakCount="1">
    <brk id="34" max="16383" man="1"/>
  </rowBreaks>
  <colBreaks count="1" manualBreakCount="1">
    <brk id="8" max="56" man="1"/>
  </colBreaks>
  <ignoredErrors>
    <ignoredError sqref="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4"/>
  <sheetViews>
    <sheetView workbookViewId="0">
      <selection activeCell="C10" sqref="C10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11" ht="55.5" customHeight="1" x14ac:dyDescent="0.25">
      <c r="A1" s="99" t="s">
        <v>143</v>
      </c>
      <c r="B1" s="99"/>
      <c r="C1" s="99"/>
      <c r="D1" s="99"/>
    </row>
    <row r="2" spans="1:11" ht="18" customHeight="1" x14ac:dyDescent="0.25">
      <c r="A2" s="5"/>
      <c r="B2" s="5"/>
      <c r="C2" s="5"/>
      <c r="D2" s="5"/>
    </row>
    <row r="3" spans="1:11" ht="15.75" x14ac:dyDescent="0.25">
      <c r="A3" s="99" t="s">
        <v>34</v>
      </c>
      <c r="B3" s="99"/>
      <c r="C3" s="99"/>
      <c r="D3" s="116"/>
    </row>
    <row r="4" spans="1:11" ht="18" x14ac:dyDescent="0.25">
      <c r="A4" s="5"/>
      <c r="B4" s="5"/>
      <c r="C4" s="5"/>
      <c r="D4" s="6"/>
    </row>
    <row r="5" spans="1:11" ht="18" customHeight="1" x14ac:dyDescent="0.25">
      <c r="A5" s="99" t="s">
        <v>15</v>
      </c>
      <c r="B5" s="100"/>
      <c r="C5" s="100"/>
      <c r="D5" s="100"/>
    </row>
    <row r="6" spans="1:11" ht="18" x14ac:dyDescent="0.25">
      <c r="A6" s="5"/>
      <c r="B6" s="5"/>
      <c r="C6" s="5"/>
      <c r="D6" s="6"/>
    </row>
    <row r="7" spans="1:11" ht="15.75" x14ac:dyDescent="0.25">
      <c r="A7" s="99" t="s">
        <v>27</v>
      </c>
      <c r="B7" s="122"/>
      <c r="C7" s="122"/>
      <c r="D7" s="122"/>
    </row>
    <row r="8" spans="1:11" ht="18" x14ac:dyDescent="0.25">
      <c r="A8" s="5"/>
      <c r="B8" s="5"/>
      <c r="C8" s="5"/>
      <c r="D8" s="6"/>
    </row>
    <row r="9" spans="1:11" ht="38.25" x14ac:dyDescent="0.25">
      <c r="A9" s="21" t="s">
        <v>28</v>
      </c>
      <c r="B9" s="21" t="s">
        <v>114</v>
      </c>
      <c r="C9" s="21" t="s">
        <v>47</v>
      </c>
      <c r="D9" s="21" t="s">
        <v>119</v>
      </c>
      <c r="I9" s="77"/>
      <c r="J9" s="77"/>
      <c r="K9" s="77"/>
    </row>
    <row r="10" spans="1:11" ht="15.75" customHeight="1" x14ac:dyDescent="0.25">
      <c r="A10" s="11" t="s">
        <v>29</v>
      </c>
      <c r="B10" s="45">
        <v>1272193.22</v>
      </c>
      <c r="C10" s="63">
        <v>1369518</v>
      </c>
      <c r="D10" s="63">
        <v>1369518.5</v>
      </c>
    </row>
    <row r="11" spans="1:11" ht="15.75" customHeight="1" x14ac:dyDescent="0.25">
      <c r="A11" s="11" t="s">
        <v>99</v>
      </c>
      <c r="B11" s="45">
        <v>1272193</v>
      </c>
      <c r="C11" s="63">
        <v>1369518</v>
      </c>
      <c r="D11" s="63">
        <v>1369518.5</v>
      </c>
    </row>
    <row r="12" spans="1:11" x14ac:dyDescent="0.25">
      <c r="A12" s="16" t="s">
        <v>100</v>
      </c>
      <c r="B12" s="10">
        <v>1272193.22</v>
      </c>
      <c r="C12" s="63">
        <v>1369518</v>
      </c>
      <c r="D12" s="63">
        <v>1369518.5</v>
      </c>
    </row>
    <row r="13" spans="1:11" ht="38.25" x14ac:dyDescent="0.25">
      <c r="A13" s="16" t="s">
        <v>101</v>
      </c>
      <c r="B13" s="10">
        <v>0</v>
      </c>
      <c r="C13" s="59"/>
      <c r="D13" s="61"/>
    </row>
    <row r="14" spans="1:11" x14ac:dyDescent="0.25">
      <c r="C14" s="78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9" t="s">
        <v>145</v>
      </c>
      <c r="B1" s="99"/>
      <c r="C1" s="99"/>
      <c r="D1" s="99"/>
      <c r="E1" s="99"/>
      <c r="F1" s="99"/>
      <c r="G1" s="99"/>
      <c r="H1" s="99"/>
      <c r="I1" s="9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9" t="s">
        <v>34</v>
      </c>
      <c r="B3" s="99"/>
      <c r="C3" s="99"/>
      <c r="D3" s="99"/>
      <c r="E3" s="99"/>
      <c r="F3" s="99"/>
      <c r="G3" s="99"/>
      <c r="H3" s="116"/>
      <c r="I3" s="11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9" t="s">
        <v>30</v>
      </c>
      <c r="B5" s="100"/>
      <c r="C5" s="100"/>
      <c r="D5" s="100"/>
      <c r="E5" s="100"/>
      <c r="F5" s="100"/>
      <c r="G5" s="100"/>
      <c r="H5" s="100"/>
      <c r="I5" s="100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1" t="s">
        <v>16</v>
      </c>
      <c r="B7" s="20" t="s">
        <v>17</v>
      </c>
      <c r="C7" s="20" t="s">
        <v>18</v>
      </c>
      <c r="D7" s="20" t="s">
        <v>55</v>
      </c>
      <c r="E7" s="20" t="s">
        <v>12</v>
      </c>
      <c r="F7" s="21" t="s">
        <v>13</v>
      </c>
      <c r="G7" s="21" t="s">
        <v>47</v>
      </c>
      <c r="H7" s="21" t="s">
        <v>48</v>
      </c>
      <c r="I7" s="21" t="s">
        <v>49</v>
      </c>
    </row>
    <row r="8" spans="1:9" ht="25.5" x14ac:dyDescent="0.25">
      <c r="A8" s="11">
        <v>8</v>
      </c>
      <c r="B8" s="11"/>
      <c r="C8" s="11"/>
      <c r="D8" s="11" t="s">
        <v>31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x14ac:dyDescent="0.25">
      <c r="A9" s="11"/>
      <c r="B9" s="15">
        <v>84</v>
      </c>
      <c r="C9" s="15"/>
      <c r="D9" s="15" t="s">
        <v>38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5">
      <c r="A10" s="12"/>
      <c r="B10" s="12"/>
      <c r="C10" s="13">
        <v>81</v>
      </c>
      <c r="D10" s="16" t="s">
        <v>39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5">
      <c r="A11" s="14">
        <v>5</v>
      </c>
      <c r="B11" s="14"/>
      <c r="C11" s="14"/>
      <c r="D11" s="23" t="s">
        <v>32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5">
      <c r="A12" s="15"/>
      <c r="B12" s="15">
        <v>54</v>
      </c>
      <c r="C12" s="15"/>
      <c r="D12" s="24" t="s">
        <v>40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x14ac:dyDescent="0.25">
      <c r="A13" s="15"/>
      <c r="B13" s="15"/>
      <c r="C13" s="13">
        <v>11</v>
      </c>
      <c r="D13" s="13" t="s">
        <v>20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x14ac:dyDescent="0.25">
      <c r="A14" s="15"/>
      <c r="B14" s="15"/>
      <c r="C14" s="13">
        <v>31</v>
      </c>
      <c r="D14" s="13" t="s">
        <v>41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1"/>
  <sheetViews>
    <sheetView tabSelected="1" topLeftCell="A52" zoomScale="90" zoomScaleNormal="90" zoomScaleSheetLayoutView="50" workbookViewId="0">
      <selection activeCell="F69" sqref="F6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5.28515625" style="57" customWidth="1"/>
    <col min="6" max="7" width="25.28515625" customWidth="1"/>
    <col min="11" max="11" width="17.5703125" customWidth="1"/>
    <col min="13" max="14" width="11" bestFit="1" customWidth="1"/>
  </cols>
  <sheetData>
    <row r="1" spans="1:11" ht="42" customHeight="1" x14ac:dyDescent="0.25">
      <c r="A1" s="99" t="s">
        <v>143</v>
      </c>
      <c r="B1" s="99"/>
      <c r="C1" s="99"/>
      <c r="D1" s="99"/>
      <c r="E1" s="99"/>
      <c r="F1" s="99"/>
      <c r="G1" s="99"/>
    </row>
    <row r="2" spans="1:11" ht="18" customHeight="1" x14ac:dyDescent="0.25">
      <c r="A2" s="99" t="s">
        <v>33</v>
      </c>
      <c r="B2" s="99"/>
      <c r="C2" s="99"/>
      <c r="D2" s="99"/>
      <c r="E2" s="99"/>
      <c r="F2" s="99"/>
      <c r="G2" s="99"/>
    </row>
    <row r="3" spans="1:11" ht="18" customHeight="1" x14ac:dyDescent="0.25">
      <c r="A3" s="5"/>
      <c r="B3" s="5"/>
      <c r="C3" s="5"/>
      <c r="D3" s="5"/>
      <c r="E3" s="56"/>
      <c r="F3" s="5"/>
      <c r="G3" s="6"/>
    </row>
    <row r="4" spans="1:11" ht="25.5" customHeight="1" x14ac:dyDescent="0.25">
      <c r="A4" s="142" t="s">
        <v>35</v>
      </c>
      <c r="B4" s="143"/>
      <c r="C4" s="144"/>
      <c r="D4" s="20" t="s">
        <v>36</v>
      </c>
      <c r="E4" s="4" t="s">
        <v>114</v>
      </c>
      <c r="F4" s="21" t="s">
        <v>47</v>
      </c>
      <c r="G4" s="21" t="s">
        <v>127</v>
      </c>
    </row>
    <row r="5" spans="1:11" s="52" customFormat="1" ht="38.25" customHeight="1" x14ac:dyDescent="0.25">
      <c r="A5" s="136" t="s">
        <v>56</v>
      </c>
      <c r="B5" s="137"/>
      <c r="C5" s="138"/>
      <c r="D5" s="36" t="s">
        <v>57</v>
      </c>
      <c r="E5" s="79">
        <v>1272193.22</v>
      </c>
      <c r="F5" s="79">
        <v>1369518</v>
      </c>
      <c r="G5" s="90">
        <v>1369518.5</v>
      </c>
    </row>
    <row r="6" spans="1:11" s="52" customFormat="1" ht="15" customHeight="1" x14ac:dyDescent="0.25">
      <c r="A6" s="139" t="s">
        <v>58</v>
      </c>
      <c r="B6" s="140"/>
      <c r="C6" s="36"/>
      <c r="D6" s="36" t="s">
        <v>59</v>
      </c>
      <c r="E6" s="45">
        <v>1272193.22</v>
      </c>
      <c r="F6" s="45">
        <v>1369518</v>
      </c>
      <c r="G6" s="90">
        <v>1369518.5</v>
      </c>
    </row>
    <row r="7" spans="1:11" s="52" customFormat="1" ht="25.5" customHeight="1" x14ac:dyDescent="0.25">
      <c r="A7" s="139" t="s">
        <v>60</v>
      </c>
      <c r="B7" s="140"/>
      <c r="C7" s="141"/>
      <c r="D7" s="36" t="s">
        <v>61</v>
      </c>
      <c r="E7" s="79">
        <v>1272193.22</v>
      </c>
      <c r="F7" s="79">
        <v>1369518</v>
      </c>
      <c r="G7" s="90">
        <v>1369518.5</v>
      </c>
      <c r="K7" s="55"/>
    </row>
    <row r="8" spans="1:11" s="52" customFormat="1" ht="38.25" customHeight="1" x14ac:dyDescent="0.25">
      <c r="A8" s="139" t="s">
        <v>62</v>
      </c>
      <c r="B8" s="140"/>
      <c r="C8" s="141"/>
      <c r="D8" s="36" t="s">
        <v>63</v>
      </c>
      <c r="E8" s="79">
        <v>1272193.22</v>
      </c>
      <c r="F8" s="79">
        <f>F9+F19+F30+F36</f>
        <v>1369518.044993032</v>
      </c>
      <c r="G8" s="90">
        <v>1369518.5</v>
      </c>
      <c r="J8" s="55"/>
      <c r="K8" s="55"/>
    </row>
    <row r="9" spans="1:11" s="52" customFormat="1" ht="25.5" customHeight="1" x14ac:dyDescent="0.25">
      <c r="A9" s="136" t="s">
        <v>64</v>
      </c>
      <c r="B9" s="137"/>
      <c r="C9" s="138"/>
      <c r="D9" s="36" t="s">
        <v>65</v>
      </c>
      <c r="E9" s="45">
        <v>113700.98</v>
      </c>
      <c r="F9" s="45">
        <v>113700</v>
      </c>
      <c r="G9" s="70">
        <f>SUM(G10,G15)</f>
        <v>113700</v>
      </c>
      <c r="K9" s="55"/>
    </row>
    <row r="10" spans="1:11" s="52" customFormat="1" ht="25.5" customHeight="1" x14ac:dyDescent="0.25">
      <c r="A10" s="136" t="s">
        <v>66</v>
      </c>
      <c r="B10" s="137"/>
      <c r="C10" s="138"/>
      <c r="D10" s="36" t="s">
        <v>67</v>
      </c>
      <c r="E10" s="45">
        <v>8892</v>
      </c>
      <c r="F10" s="45">
        <v>8892</v>
      </c>
      <c r="G10" s="70">
        <v>8892</v>
      </c>
      <c r="K10" s="55"/>
    </row>
    <row r="11" spans="1:11" ht="15" customHeight="1" x14ac:dyDescent="0.25">
      <c r="A11" s="133" t="s">
        <v>122</v>
      </c>
      <c r="B11" s="134"/>
      <c r="C11" s="135"/>
      <c r="D11" s="86" t="s">
        <v>20</v>
      </c>
      <c r="E11" s="88">
        <v>8892</v>
      </c>
      <c r="F11" s="88">
        <v>8892</v>
      </c>
      <c r="G11" s="91">
        <v>8892</v>
      </c>
    </row>
    <row r="12" spans="1:11" ht="14.25" customHeight="1" x14ac:dyDescent="0.25">
      <c r="A12" s="127">
        <v>3</v>
      </c>
      <c r="B12" s="128"/>
      <c r="C12" s="129"/>
      <c r="D12" s="38" t="s">
        <v>24</v>
      </c>
      <c r="E12" s="10">
        <v>8892</v>
      </c>
      <c r="F12" s="10">
        <v>8892</v>
      </c>
      <c r="G12" s="71">
        <v>8892</v>
      </c>
    </row>
    <row r="13" spans="1:11" ht="15" customHeight="1" x14ac:dyDescent="0.25">
      <c r="A13" s="130">
        <v>31</v>
      </c>
      <c r="B13" s="131"/>
      <c r="C13" s="132"/>
      <c r="D13" s="38" t="s">
        <v>25</v>
      </c>
      <c r="E13" s="10">
        <v>0</v>
      </c>
      <c r="F13" s="10">
        <v>0</v>
      </c>
      <c r="G13" s="71">
        <v>0</v>
      </c>
    </row>
    <row r="14" spans="1:11" ht="15" customHeight="1" x14ac:dyDescent="0.25">
      <c r="A14" s="130">
        <v>32</v>
      </c>
      <c r="B14" s="131"/>
      <c r="C14" s="132"/>
      <c r="D14" s="38" t="s">
        <v>37</v>
      </c>
      <c r="E14" s="10">
        <v>8892</v>
      </c>
      <c r="F14" s="10">
        <v>8892</v>
      </c>
      <c r="G14" s="71">
        <v>8892</v>
      </c>
    </row>
    <row r="15" spans="1:11" s="52" customFormat="1" ht="15" customHeight="1" x14ac:dyDescent="0.25">
      <c r="A15" s="136" t="s">
        <v>68</v>
      </c>
      <c r="B15" s="137"/>
      <c r="C15" s="138"/>
      <c r="D15" s="36" t="s">
        <v>69</v>
      </c>
      <c r="E15" s="45">
        <v>104808.5473488619</v>
      </c>
      <c r="F15" s="45">
        <v>104808.01645762824</v>
      </c>
      <c r="G15" s="70">
        <f>SUM(G16)</f>
        <v>104808</v>
      </c>
      <c r="K15" s="55"/>
    </row>
    <row r="16" spans="1:11" ht="28.5" customHeight="1" x14ac:dyDescent="0.25">
      <c r="A16" s="133" t="s">
        <v>121</v>
      </c>
      <c r="B16" s="134"/>
      <c r="C16" s="135"/>
      <c r="D16" s="86" t="s">
        <v>136</v>
      </c>
      <c r="E16" s="88">
        <v>104808.5473488619</v>
      </c>
      <c r="F16" s="88">
        <v>104808.01645762824</v>
      </c>
      <c r="G16" s="91">
        <v>104808</v>
      </c>
    </row>
    <row r="17" spans="1:11" ht="15" customHeight="1" x14ac:dyDescent="0.25">
      <c r="A17" s="127">
        <v>3</v>
      </c>
      <c r="B17" s="128"/>
      <c r="C17" s="129"/>
      <c r="D17" s="38" t="s">
        <v>24</v>
      </c>
      <c r="E17" s="10">
        <v>104808.5473488619</v>
      </c>
      <c r="F17" s="10">
        <v>104808.01645762824</v>
      </c>
      <c r="G17" s="71">
        <v>104808</v>
      </c>
    </row>
    <row r="18" spans="1:11" ht="15" customHeight="1" x14ac:dyDescent="0.25">
      <c r="A18" s="130">
        <v>31</v>
      </c>
      <c r="B18" s="131"/>
      <c r="C18" s="132"/>
      <c r="D18" s="38" t="s">
        <v>25</v>
      </c>
      <c r="E18" s="10">
        <v>104808.5473488619</v>
      </c>
      <c r="F18" s="10">
        <v>104808.01645762824</v>
      </c>
      <c r="G18" s="71">
        <v>104808</v>
      </c>
    </row>
    <row r="19" spans="1:11" s="52" customFormat="1" ht="25.5" customHeight="1" x14ac:dyDescent="0.25">
      <c r="A19" s="136" t="s">
        <v>72</v>
      </c>
      <c r="B19" s="137"/>
      <c r="C19" s="138"/>
      <c r="D19" s="36" t="s">
        <v>73</v>
      </c>
      <c r="E19" s="45">
        <v>570437.05620810937</v>
      </c>
      <c r="F19" s="45">
        <v>570436.92348530097</v>
      </c>
      <c r="G19" s="70">
        <f>G20+G25</f>
        <v>570437.5</v>
      </c>
      <c r="K19" s="55"/>
    </row>
    <row r="20" spans="1:11" s="52" customFormat="1" ht="25.5" customHeight="1" x14ac:dyDescent="0.25">
      <c r="A20" s="136" t="s">
        <v>74</v>
      </c>
      <c r="B20" s="137"/>
      <c r="C20" s="138"/>
      <c r="D20" s="36" t="s">
        <v>75</v>
      </c>
      <c r="E20" s="45">
        <v>549862.1</v>
      </c>
      <c r="F20" s="45">
        <v>530619.9482381047</v>
      </c>
      <c r="G20" s="70">
        <v>530620.5</v>
      </c>
      <c r="K20" s="55"/>
    </row>
    <row r="21" spans="1:11" ht="25.5" customHeight="1" x14ac:dyDescent="0.25">
      <c r="A21" s="133" t="s">
        <v>121</v>
      </c>
      <c r="B21" s="134"/>
      <c r="C21" s="135"/>
      <c r="D21" s="86" t="s">
        <v>139</v>
      </c>
      <c r="E21" s="88">
        <v>549862</v>
      </c>
      <c r="F21" s="88">
        <v>530619.9482381047</v>
      </c>
      <c r="G21" s="91">
        <f>SUM(G22)</f>
        <v>530620.5</v>
      </c>
    </row>
    <row r="22" spans="1:11" ht="15" customHeight="1" x14ac:dyDescent="0.25">
      <c r="A22" s="127">
        <v>3</v>
      </c>
      <c r="B22" s="128"/>
      <c r="C22" s="129"/>
      <c r="D22" s="38" t="s">
        <v>24</v>
      </c>
      <c r="E22" s="10">
        <v>549862</v>
      </c>
      <c r="F22" s="10">
        <v>530619.9482381047</v>
      </c>
      <c r="G22" s="71">
        <f>SUM(G23:G24)</f>
        <v>530620.5</v>
      </c>
    </row>
    <row r="23" spans="1:11" ht="15" customHeight="1" x14ac:dyDescent="0.25">
      <c r="A23" s="130">
        <v>31</v>
      </c>
      <c r="B23" s="131"/>
      <c r="C23" s="132"/>
      <c r="D23" s="38" t="s">
        <v>25</v>
      </c>
      <c r="E23" s="10">
        <v>549862</v>
      </c>
      <c r="F23" s="10">
        <v>510712.05786714447</v>
      </c>
      <c r="G23" s="71">
        <v>510712.5</v>
      </c>
    </row>
    <row r="24" spans="1:11" ht="15" customHeight="1" x14ac:dyDescent="0.25">
      <c r="A24" s="130">
        <v>32</v>
      </c>
      <c r="B24" s="131"/>
      <c r="C24" s="132"/>
      <c r="D24" s="38" t="s">
        <v>37</v>
      </c>
      <c r="E24" s="10">
        <v>0</v>
      </c>
      <c r="F24" s="10">
        <v>19907.890370960249</v>
      </c>
      <c r="G24" s="71">
        <v>19908</v>
      </c>
      <c r="H24" s="89"/>
    </row>
    <row r="25" spans="1:11" s="52" customFormat="1" ht="25.5" customHeight="1" x14ac:dyDescent="0.25">
      <c r="A25" s="136" t="s">
        <v>76</v>
      </c>
      <c r="B25" s="137"/>
      <c r="C25" s="138"/>
      <c r="D25" s="36" t="s">
        <v>77</v>
      </c>
      <c r="E25" s="45">
        <v>20575</v>
      </c>
      <c r="F25" s="45">
        <v>39816.975247196227</v>
      </c>
      <c r="G25" s="70">
        <f>SUM(G26)</f>
        <v>39817</v>
      </c>
    </row>
    <row r="26" spans="1:11" ht="25.5" customHeight="1" x14ac:dyDescent="0.25">
      <c r="A26" s="133" t="s">
        <v>70</v>
      </c>
      <c r="B26" s="134"/>
      <c r="C26" s="135"/>
      <c r="D26" s="87" t="s">
        <v>78</v>
      </c>
      <c r="E26" s="88">
        <v>20575</v>
      </c>
      <c r="F26" s="88">
        <v>39816.975247196227</v>
      </c>
      <c r="G26" s="91">
        <f>SUM(G27)</f>
        <v>39817</v>
      </c>
    </row>
    <row r="27" spans="1:11" ht="25.5" customHeight="1" x14ac:dyDescent="0.25">
      <c r="A27" s="39">
        <v>4</v>
      </c>
      <c r="B27" s="40"/>
      <c r="C27" s="37"/>
      <c r="D27" s="38" t="s">
        <v>26</v>
      </c>
      <c r="E27" s="10">
        <f>SUM(E28:E29)</f>
        <v>20574.84</v>
      </c>
      <c r="F27" s="10">
        <v>39816.975247196227</v>
      </c>
      <c r="G27" s="71">
        <v>39817</v>
      </c>
    </row>
    <row r="28" spans="1:11" ht="25.5" customHeight="1" x14ac:dyDescent="0.25">
      <c r="A28" s="39">
        <v>42</v>
      </c>
      <c r="B28" s="40"/>
      <c r="C28" s="37"/>
      <c r="D28" s="38" t="s">
        <v>53</v>
      </c>
      <c r="E28" s="10">
        <v>7367.44</v>
      </c>
      <c r="F28" s="10">
        <v>39816.975247196227</v>
      </c>
      <c r="G28" s="71">
        <v>39817</v>
      </c>
    </row>
    <row r="29" spans="1:11" ht="25.5" customHeight="1" x14ac:dyDescent="0.25">
      <c r="A29" s="39">
        <v>45</v>
      </c>
      <c r="B29" s="40"/>
      <c r="C29" s="37"/>
      <c r="D29" s="38" t="s">
        <v>89</v>
      </c>
      <c r="E29" s="10">
        <v>13207.4</v>
      </c>
      <c r="F29" s="10">
        <v>0</v>
      </c>
      <c r="G29" s="71">
        <v>0</v>
      </c>
    </row>
    <row r="30" spans="1:11" s="52" customFormat="1" ht="25.5" customHeight="1" x14ac:dyDescent="0.25">
      <c r="A30" s="136" t="s">
        <v>79</v>
      </c>
      <c r="B30" s="137"/>
      <c r="C30" s="138"/>
      <c r="D30" s="36" t="s">
        <v>80</v>
      </c>
      <c r="E30" s="45">
        <v>0</v>
      </c>
      <c r="F30" s="45">
        <v>0</v>
      </c>
      <c r="G30" s="70">
        <v>0</v>
      </c>
    </row>
    <row r="31" spans="1:11" s="52" customFormat="1" ht="25.5" customHeight="1" x14ac:dyDescent="0.25">
      <c r="A31" s="136" t="s">
        <v>81</v>
      </c>
      <c r="B31" s="137"/>
      <c r="C31" s="138"/>
      <c r="D31" s="36" t="s">
        <v>82</v>
      </c>
      <c r="E31" s="45">
        <v>0</v>
      </c>
      <c r="F31" s="45">
        <v>0</v>
      </c>
      <c r="G31" s="70">
        <v>0</v>
      </c>
    </row>
    <row r="32" spans="1:11" ht="15" customHeight="1" x14ac:dyDescent="0.25">
      <c r="A32" s="133" t="s">
        <v>123</v>
      </c>
      <c r="B32" s="134"/>
      <c r="C32" s="135"/>
      <c r="D32" s="87" t="s">
        <v>41</v>
      </c>
      <c r="E32" s="88">
        <v>0</v>
      </c>
      <c r="F32" s="88"/>
      <c r="G32" s="91"/>
    </row>
    <row r="33" spans="1:14" ht="15" customHeight="1" x14ac:dyDescent="0.25">
      <c r="A33" s="127">
        <v>3</v>
      </c>
      <c r="B33" s="128"/>
      <c r="C33" s="129"/>
      <c r="D33" s="38" t="s">
        <v>24</v>
      </c>
      <c r="E33" s="10">
        <v>0</v>
      </c>
      <c r="F33" s="10"/>
      <c r="G33" s="71"/>
    </row>
    <row r="34" spans="1:14" ht="15" customHeight="1" x14ac:dyDescent="0.25">
      <c r="A34" s="130">
        <v>31</v>
      </c>
      <c r="B34" s="131"/>
      <c r="C34" s="132"/>
      <c r="D34" s="38" t="s">
        <v>25</v>
      </c>
      <c r="E34" s="10">
        <v>0</v>
      </c>
      <c r="F34" s="10"/>
      <c r="G34" s="71"/>
    </row>
    <row r="35" spans="1:14" ht="15" customHeight="1" x14ac:dyDescent="0.25">
      <c r="A35" s="130">
        <v>32</v>
      </c>
      <c r="B35" s="131"/>
      <c r="C35" s="132"/>
      <c r="D35" s="38" t="s">
        <v>37</v>
      </c>
      <c r="E35" s="10">
        <v>0</v>
      </c>
      <c r="F35" s="10"/>
      <c r="G35" s="71"/>
    </row>
    <row r="36" spans="1:14" s="52" customFormat="1" ht="25.5" customHeight="1" x14ac:dyDescent="0.25">
      <c r="A36" s="136" t="s">
        <v>83</v>
      </c>
      <c r="B36" s="137"/>
      <c r="C36" s="138"/>
      <c r="D36" s="36" t="s">
        <v>84</v>
      </c>
      <c r="E36" s="45">
        <v>588055.30000000005</v>
      </c>
      <c r="F36" s="45">
        <v>685381.12150773103</v>
      </c>
      <c r="G36" s="70">
        <v>685381</v>
      </c>
      <c r="L36" s="55"/>
      <c r="M36" s="75"/>
    </row>
    <row r="37" spans="1:14" s="52" customFormat="1" ht="15" customHeight="1" x14ac:dyDescent="0.25">
      <c r="A37" s="136" t="s">
        <v>81</v>
      </c>
      <c r="B37" s="137"/>
      <c r="C37" s="138"/>
      <c r="D37" s="36" t="s">
        <v>85</v>
      </c>
      <c r="E37" s="45">
        <v>588055.30000000005</v>
      </c>
      <c r="F37" s="45">
        <v>685115.94133651862</v>
      </c>
      <c r="G37" s="70">
        <v>685116</v>
      </c>
      <c r="N37" s="75"/>
    </row>
    <row r="38" spans="1:14" ht="15" customHeight="1" x14ac:dyDescent="0.25">
      <c r="A38" s="133" t="s">
        <v>123</v>
      </c>
      <c r="B38" s="134"/>
      <c r="C38" s="135"/>
      <c r="D38" s="87" t="s">
        <v>86</v>
      </c>
      <c r="E38" s="88">
        <v>0</v>
      </c>
      <c r="F38" s="88">
        <v>1339.0404140951621</v>
      </c>
      <c r="G38" s="91">
        <v>1339</v>
      </c>
    </row>
    <row r="39" spans="1:14" ht="15" customHeight="1" x14ac:dyDescent="0.25">
      <c r="A39" s="39">
        <v>3</v>
      </c>
      <c r="B39" s="41"/>
      <c r="C39" s="36"/>
      <c r="D39" s="38" t="s">
        <v>24</v>
      </c>
      <c r="E39" s="10">
        <v>0</v>
      </c>
      <c r="F39" s="10">
        <v>1339.0404140951621</v>
      </c>
      <c r="G39" s="71">
        <v>1339</v>
      </c>
    </row>
    <row r="40" spans="1:14" ht="15" customHeight="1" x14ac:dyDescent="0.25">
      <c r="A40" s="130">
        <v>32</v>
      </c>
      <c r="B40" s="131"/>
      <c r="C40" s="132"/>
      <c r="D40" s="38" t="s">
        <v>37</v>
      </c>
      <c r="E40" s="10">
        <v>0</v>
      </c>
      <c r="F40" s="10">
        <v>1339.0404140951621</v>
      </c>
      <c r="G40" s="71">
        <v>1339</v>
      </c>
    </row>
    <row r="41" spans="1:14" ht="25.5" customHeight="1" x14ac:dyDescent="0.25">
      <c r="A41" s="133" t="s">
        <v>124</v>
      </c>
      <c r="B41" s="134"/>
      <c r="C41" s="135"/>
      <c r="D41" s="87" t="s">
        <v>87</v>
      </c>
      <c r="E41" s="88">
        <v>509583.29</v>
      </c>
      <c r="F41" s="88">
        <v>597414.90344415687</v>
      </c>
      <c r="G41" s="91">
        <f>SUM(G42,G46)</f>
        <v>597415.00033180707</v>
      </c>
    </row>
    <row r="42" spans="1:14" ht="15" customHeight="1" x14ac:dyDescent="0.25">
      <c r="A42" s="127">
        <v>3</v>
      </c>
      <c r="B42" s="128"/>
      <c r="C42" s="129"/>
      <c r="D42" s="38" t="s">
        <v>24</v>
      </c>
      <c r="E42" s="10">
        <v>508153.15</v>
      </c>
      <c r="F42" s="10">
        <v>593339.9031123498</v>
      </c>
      <c r="G42" s="71">
        <v>593340</v>
      </c>
    </row>
    <row r="43" spans="1:14" ht="15" customHeight="1" x14ac:dyDescent="0.25">
      <c r="A43" s="130">
        <v>31</v>
      </c>
      <c r="B43" s="131"/>
      <c r="C43" s="132"/>
      <c r="D43" s="38" t="s">
        <v>25</v>
      </c>
      <c r="E43" s="10">
        <v>233934.47</v>
      </c>
      <c r="F43" s="10">
        <v>314554.00092905964</v>
      </c>
      <c r="G43" s="71">
        <v>314554.00092905964</v>
      </c>
    </row>
    <row r="44" spans="1:14" ht="15" customHeight="1" x14ac:dyDescent="0.25">
      <c r="A44" s="130">
        <v>32</v>
      </c>
      <c r="B44" s="131"/>
      <c r="C44" s="132"/>
      <c r="D44" s="38" t="s">
        <v>37</v>
      </c>
      <c r="E44" s="10">
        <v>271918.21999999997</v>
      </c>
      <c r="F44" s="10">
        <v>274803.90205056738</v>
      </c>
      <c r="G44" s="71">
        <v>274804</v>
      </c>
    </row>
    <row r="45" spans="1:14" ht="15" customHeight="1" x14ac:dyDescent="0.25">
      <c r="A45" s="42">
        <v>34</v>
      </c>
      <c r="B45" s="43"/>
      <c r="C45" s="44"/>
      <c r="D45" s="38" t="s">
        <v>88</v>
      </c>
      <c r="E45" s="10">
        <v>2300.46</v>
      </c>
      <c r="F45" s="10">
        <v>3982.0001327228083</v>
      </c>
      <c r="G45" s="71">
        <v>3982.0001327228083</v>
      </c>
    </row>
    <row r="46" spans="1:14" ht="25.5" customHeight="1" x14ac:dyDescent="0.25">
      <c r="A46" s="127">
        <v>4</v>
      </c>
      <c r="B46" s="128"/>
      <c r="C46" s="129"/>
      <c r="D46" s="38" t="s">
        <v>26</v>
      </c>
      <c r="E46" s="10">
        <v>1430</v>
      </c>
      <c r="F46" s="10">
        <v>4075.0003318070208</v>
      </c>
      <c r="G46" s="71">
        <v>4075.0003318070208</v>
      </c>
    </row>
    <row r="47" spans="1:14" ht="25.5" customHeight="1" x14ac:dyDescent="0.25">
      <c r="A47" s="130">
        <v>42</v>
      </c>
      <c r="B47" s="131"/>
      <c r="C47" s="132"/>
      <c r="D47" s="38" t="s">
        <v>53</v>
      </c>
      <c r="E47" s="10">
        <v>1430</v>
      </c>
      <c r="F47" s="10">
        <v>93.000199084212625</v>
      </c>
      <c r="G47" s="71">
        <v>93.000199084212625</v>
      </c>
    </row>
    <row r="48" spans="1:14" ht="25.5" customHeight="1" x14ac:dyDescent="0.25">
      <c r="A48" s="42">
        <v>45</v>
      </c>
      <c r="B48" s="43"/>
      <c r="C48" s="44"/>
      <c r="D48" s="38" t="s">
        <v>89</v>
      </c>
      <c r="E48" s="10">
        <v>0</v>
      </c>
      <c r="F48" s="10">
        <v>3982.0001327228083</v>
      </c>
      <c r="G48" s="71">
        <v>3982.0001327228083</v>
      </c>
    </row>
    <row r="49" spans="1:10" ht="15" customHeight="1" x14ac:dyDescent="0.25">
      <c r="A49" s="133" t="s">
        <v>125</v>
      </c>
      <c r="B49" s="134"/>
      <c r="C49" s="135"/>
      <c r="D49" s="87" t="s">
        <v>90</v>
      </c>
      <c r="E49" s="88">
        <v>75883.91</v>
      </c>
      <c r="F49" s="88">
        <v>66361.99747826664</v>
      </c>
      <c r="G49" s="91">
        <v>66361.99747826664</v>
      </c>
    </row>
    <row r="50" spans="1:10" ht="15" customHeight="1" x14ac:dyDescent="0.25">
      <c r="A50" s="127">
        <v>3</v>
      </c>
      <c r="B50" s="128"/>
      <c r="C50" s="129"/>
      <c r="D50" s="38" t="s">
        <v>24</v>
      </c>
      <c r="E50" s="10">
        <v>75884</v>
      </c>
      <c r="F50" s="10">
        <v>66361.99747826664</v>
      </c>
      <c r="G50" s="71">
        <f>SUM(G51:G52)</f>
        <v>66361.99827460348</v>
      </c>
    </row>
    <row r="51" spans="1:10" ht="15" customHeight="1" x14ac:dyDescent="0.25">
      <c r="A51" s="130">
        <v>31</v>
      </c>
      <c r="B51" s="131"/>
      <c r="C51" s="132"/>
      <c r="D51" s="38" t="s">
        <v>25</v>
      </c>
      <c r="E51" s="10">
        <v>0</v>
      </c>
      <c r="F51" s="10">
        <v>0</v>
      </c>
      <c r="G51" s="71">
        <v>19908</v>
      </c>
    </row>
    <row r="52" spans="1:10" ht="15" customHeight="1" x14ac:dyDescent="0.25">
      <c r="A52" s="130">
        <v>32</v>
      </c>
      <c r="B52" s="131"/>
      <c r="C52" s="132"/>
      <c r="D52" s="38" t="s">
        <v>37</v>
      </c>
      <c r="E52" s="10">
        <v>75884</v>
      </c>
      <c r="F52" s="10">
        <v>66362</v>
      </c>
      <c r="G52" s="71">
        <v>46453.998274603488</v>
      </c>
    </row>
    <row r="53" spans="1:10" ht="15" customHeight="1" x14ac:dyDescent="0.25">
      <c r="A53" s="133" t="s">
        <v>126</v>
      </c>
      <c r="B53" s="134"/>
      <c r="C53" s="135"/>
      <c r="D53" s="87" t="s">
        <v>91</v>
      </c>
      <c r="E53" s="88">
        <v>2588.09</v>
      </c>
      <c r="F53" s="88">
        <v>20000</v>
      </c>
      <c r="G53" s="91">
        <v>20000</v>
      </c>
    </row>
    <row r="54" spans="1:10" ht="25.5" customHeight="1" x14ac:dyDescent="0.25">
      <c r="A54" s="127">
        <v>4</v>
      </c>
      <c r="B54" s="128"/>
      <c r="C54" s="129"/>
      <c r="D54" s="38" t="s">
        <v>26</v>
      </c>
      <c r="E54" s="10">
        <v>2588.09</v>
      </c>
      <c r="F54" s="10">
        <v>20000</v>
      </c>
      <c r="G54" s="71">
        <v>20000</v>
      </c>
    </row>
    <row r="55" spans="1:10" ht="25.5" customHeight="1" x14ac:dyDescent="0.25">
      <c r="A55" s="130">
        <v>42</v>
      </c>
      <c r="B55" s="131"/>
      <c r="C55" s="132"/>
      <c r="D55" s="38" t="s">
        <v>53</v>
      </c>
      <c r="E55" s="10">
        <v>2588.09</v>
      </c>
      <c r="F55" s="10">
        <v>20000</v>
      </c>
      <c r="G55" s="71">
        <v>20000</v>
      </c>
      <c r="J55" s="54"/>
    </row>
    <row r="56" spans="1:10" s="52" customFormat="1" ht="15" customHeight="1" x14ac:dyDescent="0.25">
      <c r="A56" s="136" t="s">
        <v>92</v>
      </c>
      <c r="B56" s="137"/>
      <c r="C56" s="138"/>
      <c r="D56" s="36" t="s">
        <v>93</v>
      </c>
      <c r="E56" s="45">
        <v>0</v>
      </c>
      <c r="F56" s="45">
        <v>265.18017121242286</v>
      </c>
      <c r="G56" s="70">
        <f>SUM(G60)</f>
        <v>265</v>
      </c>
    </row>
    <row r="57" spans="1:10" ht="15" customHeight="1" x14ac:dyDescent="0.25">
      <c r="A57" s="133" t="s">
        <v>123</v>
      </c>
      <c r="B57" s="134"/>
      <c r="C57" s="135"/>
      <c r="D57" s="86" t="s">
        <v>94</v>
      </c>
      <c r="E57" s="88">
        <v>0</v>
      </c>
      <c r="F57" s="88">
        <v>0</v>
      </c>
      <c r="G57" s="91">
        <v>0</v>
      </c>
    </row>
    <row r="58" spans="1:10" ht="25.5" customHeight="1" x14ac:dyDescent="0.25">
      <c r="A58" s="127">
        <v>4</v>
      </c>
      <c r="B58" s="128"/>
      <c r="C58" s="129"/>
      <c r="D58" s="38" t="s">
        <v>26</v>
      </c>
      <c r="E58" s="10">
        <v>0</v>
      </c>
      <c r="F58" s="10">
        <v>0</v>
      </c>
      <c r="G58" s="71">
        <v>0</v>
      </c>
    </row>
    <row r="59" spans="1:10" ht="25.5" customHeight="1" x14ac:dyDescent="0.25">
      <c r="A59" s="130">
        <v>42</v>
      </c>
      <c r="B59" s="131"/>
      <c r="C59" s="132"/>
      <c r="D59" s="38" t="s">
        <v>53</v>
      </c>
      <c r="E59" s="10">
        <v>0</v>
      </c>
      <c r="F59" s="10">
        <v>0</v>
      </c>
      <c r="G59" s="71">
        <v>0</v>
      </c>
    </row>
    <row r="60" spans="1:10" ht="25.5" customHeight="1" x14ac:dyDescent="0.25">
      <c r="A60" s="133" t="s">
        <v>128</v>
      </c>
      <c r="B60" s="134"/>
      <c r="C60" s="135"/>
      <c r="D60" s="86" t="s">
        <v>95</v>
      </c>
      <c r="E60" s="88">
        <v>0</v>
      </c>
      <c r="F60" s="88">
        <v>265.18017121242286</v>
      </c>
      <c r="G60" s="91">
        <v>265</v>
      </c>
    </row>
    <row r="61" spans="1:10" ht="25.5" customHeight="1" x14ac:dyDescent="0.25">
      <c r="A61" s="127">
        <v>4</v>
      </c>
      <c r="B61" s="128"/>
      <c r="C61" s="129"/>
      <c r="D61" s="38" t="s">
        <v>26</v>
      </c>
      <c r="E61" s="10">
        <v>0</v>
      </c>
      <c r="F61" s="10">
        <v>265.18017121242286</v>
      </c>
      <c r="G61" s="71">
        <v>265</v>
      </c>
    </row>
    <row r="62" spans="1:10" ht="25.5" customHeight="1" x14ac:dyDescent="0.25">
      <c r="A62" s="130">
        <v>42</v>
      </c>
      <c r="B62" s="131"/>
      <c r="C62" s="132"/>
      <c r="D62" s="38" t="s">
        <v>53</v>
      </c>
      <c r="E62" s="10">
        <v>0</v>
      </c>
      <c r="F62" s="10">
        <v>265.18017121242286</v>
      </c>
      <c r="G62" s="71">
        <v>265</v>
      </c>
    </row>
    <row r="63" spans="1:10" s="52" customFormat="1" ht="15" customHeight="1" x14ac:dyDescent="0.25">
      <c r="A63" s="136" t="s">
        <v>96</v>
      </c>
      <c r="B63" s="137"/>
      <c r="C63" s="138"/>
      <c r="D63" s="36" t="s">
        <v>93</v>
      </c>
      <c r="E63" s="45">
        <v>0</v>
      </c>
      <c r="F63" s="45">
        <v>0</v>
      </c>
      <c r="G63" s="70">
        <v>0</v>
      </c>
    </row>
    <row r="64" spans="1:10" ht="15" customHeight="1" x14ac:dyDescent="0.25">
      <c r="A64" s="133" t="s">
        <v>97</v>
      </c>
      <c r="B64" s="134"/>
      <c r="C64" s="135"/>
      <c r="D64" s="86" t="s">
        <v>98</v>
      </c>
      <c r="E64" s="88">
        <v>0</v>
      </c>
      <c r="F64" s="88">
        <v>0</v>
      </c>
      <c r="G64" s="91">
        <v>0</v>
      </c>
    </row>
    <row r="65" spans="1:7" ht="25.5" customHeight="1" x14ac:dyDescent="0.25">
      <c r="A65" s="127">
        <v>4</v>
      </c>
      <c r="B65" s="128"/>
      <c r="C65" s="129"/>
      <c r="D65" s="38" t="s">
        <v>26</v>
      </c>
      <c r="E65" s="10">
        <v>0</v>
      </c>
      <c r="F65" s="10">
        <v>0</v>
      </c>
      <c r="G65" s="71">
        <v>0</v>
      </c>
    </row>
    <row r="66" spans="1:7" ht="25.5" customHeight="1" x14ac:dyDescent="0.25">
      <c r="A66" s="130">
        <v>45</v>
      </c>
      <c r="B66" s="131"/>
      <c r="C66" s="132"/>
      <c r="D66" s="38" t="s">
        <v>89</v>
      </c>
      <c r="E66" s="10">
        <v>0</v>
      </c>
      <c r="F66" s="10">
        <v>0</v>
      </c>
      <c r="G66" s="71">
        <v>0</v>
      </c>
    </row>
    <row r="67" spans="1:7" ht="30" customHeight="1" x14ac:dyDescent="0.25">
      <c r="E67" s="125"/>
      <c r="F67" s="123"/>
    </row>
    <row r="68" spans="1:7" x14ac:dyDescent="0.25">
      <c r="E68" s="126"/>
      <c r="F68" s="124"/>
    </row>
    <row r="69" spans="1:7" x14ac:dyDescent="0.25">
      <c r="F69" s="53"/>
    </row>
    <row r="70" spans="1:7" x14ac:dyDescent="0.25">
      <c r="F70" s="53"/>
    </row>
    <row r="71" spans="1:7" x14ac:dyDescent="0.25">
      <c r="F71" s="53"/>
    </row>
  </sheetData>
  <mergeCells count="61">
    <mergeCell ref="A5:C5"/>
    <mergeCell ref="A1:G1"/>
    <mergeCell ref="A2:G2"/>
    <mergeCell ref="A4:C4"/>
    <mergeCell ref="A6:B6"/>
    <mergeCell ref="A7:C7"/>
    <mergeCell ref="A8:C8"/>
    <mergeCell ref="A10:C10"/>
    <mergeCell ref="A9:C9"/>
    <mergeCell ref="A15:C15"/>
    <mergeCell ref="A17:C17"/>
    <mergeCell ref="A18:C18"/>
    <mergeCell ref="A11:C11"/>
    <mergeCell ref="A12:C12"/>
    <mergeCell ref="A13:C13"/>
    <mergeCell ref="A14:C14"/>
    <mergeCell ref="A16:C16"/>
    <mergeCell ref="A19:C19"/>
    <mergeCell ref="A20:C20"/>
    <mergeCell ref="A21:C21"/>
    <mergeCell ref="A22:C22"/>
    <mergeCell ref="A23:C23"/>
    <mergeCell ref="A24:C24"/>
    <mergeCell ref="A25:C25"/>
    <mergeCell ref="A26:C26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F67:F68"/>
    <mergeCell ref="E67:E68"/>
    <mergeCell ref="A65:C65"/>
    <mergeCell ref="A66:C66"/>
    <mergeCell ref="A60:C60"/>
    <mergeCell ref="A61:C61"/>
    <mergeCell ref="A62:C62"/>
    <mergeCell ref="A63:C63"/>
    <mergeCell ref="A64:C64"/>
  </mergeCells>
  <pageMargins left="0.7" right="0.7" top="0.75" bottom="0.75" header="0.3" footer="0.3"/>
  <pageSetup paperSize="9" fitToHeight="0" orientation="landscape" r:id="rId1"/>
  <rowBreaks count="2" manualBreakCount="2">
    <brk id="22" max="6" man="1"/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2023-04-06T12:09:31Z</cp:lastPrinted>
  <dcterms:created xsi:type="dcterms:W3CDTF">2022-08-12T12:51:27Z</dcterms:created>
  <dcterms:modified xsi:type="dcterms:W3CDTF">2023-04-06T12:12:34Z</dcterms:modified>
</cp:coreProperties>
</file>