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orisnik\Documents\54. sjednica UV\"/>
    </mc:Choice>
  </mc:AlternateContent>
  <xr:revisionPtr revIDLastSave="0" documentId="8_{CA053F20-4C99-48FE-A0FA-9A7BAE4834CD}" xr6:coauthVersionLast="47" xr6:coauthVersionMax="47" xr10:uidLastSave="{00000000-0000-0000-0000-000000000000}"/>
  <bookViews>
    <workbookView xWindow="-120" yWindow="-120" windowWidth="29040" windowHeight="15840" tabRatio="386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  <sheet name="Račun financiranja" sheetId="6" r:id="rId5"/>
  </sheets>
  <definedNames>
    <definedName name="_xlnm.Print_Area" localSheetId="1">' Račun prihoda i rashoda'!$A$1:$J$66</definedName>
    <definedName name="_xlnm.Print_Area" localSheetId="3">'POSEBNI DIO'!$A$1:$L$72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7" l="1"/>
  <c r="K6" i="7"/>
  <c r="K7" i="7"/>
  <c r="K8" i="7"/>
  <c r="I5" i="7"/>
  <c r="I6" i="7"/>
  <c r="I7" i="7"/>
  <c r="G5" i="7"/>
  <c r="G6" i="7"/>
  <c r="G7" i="7"/>
  <c r="J15" i="3"/>
  <c r="J10" i="3" s="1"/>
  <c r="J9" i="3" s="1"/>
  <c r="G15" i="3"/>
  <c r="J21" i="3"/>
  <c r="I21" i="3"/>
  <c r="J9" i="1"/>
  <c r="L9" i="1"/>
  <c r="J12" i="1"/>
  <c r="L12" i="1"/>
  <c r="H12" i="1"/>
  <c r="B10" i="5"/>
  <c r="F12" i="1"/>
  <c r="E17" i="3"/>
  <c r="E24" i="3"/>
  <c r="E37" i="3"/>
  <c r="E55" i="3"/>
  <c r="E56" i="3"/>
  <c r="I44" i="7"/>
  <c r="I41" i="7" s="1"/>
  <c r="K44" i="7"/>
  <c r="K41" i="7" s="1"/>
  <c r="I47" i="7"/>
  <c r="I46" i="7" s="1"/>
  <c r="K47" i="7"/>
  <c r="K46" i="7" s="1"/>
  <c r="I54" i="7"/>
  <c r="K54" i="7"/>
  <c r="I9" i="7"/>
  <c r="K9" i="7"/>
  <c r="G37" i="7"/>
  <c r="G9" i="7"/>
  <c r="G36" i="7"/>
  <c r="F37" i="7"/>
  <c r="G46" i="7"/>
  <c r="G47" i="7"/>
  <c r="G54" i="7"/>
  <c r="G41" i="7"/>
  <c r="G44" i="7"/>
  <c r="I26" i="7"/>
  <c r="I25" i="7" s="1"/>
  <c r="K26" i="7"/>
  <c r="K25" i="7" s="1"/>
  <c r="I22" i="7"/>
  <c r="I21" i="7" s="1"/>
  <c r="I20" i="7" s="1"/>
  <c r="K22" i="7"/>
  <c r="K21" i="7" s="1"/>
  <c r="K20" i="7" s="1"/>
  <c r="G26" i="7"/>
  <c r="G25" i="7" s="1"/>
  <c r="G22" i="7"/>
  <c r="G21" i="7" s="1"/>
  <c r="G20" i="7" s="1"/>
  <c r="G11" i="7"/>
  <c r="G10" i="7" s="1"/>
  <c r="I11" i="7"/>
  <c r="I10" i="7" s="1"/>
  <c r="K11" i="7"/>
  <c r="K10" i="7" s="1"/>
  <c r="E12" i="7"/>
  <c r="E11" i="7" s="1"/>
  <c r="E10" i="7" s="1"/>
  <c r="E60" i="7"/>
  <c r="E59" i="7" s="1"/>
  <c r="E58" i="7" s="1"/>
  <c r="E57" i="7"/>
  <c r="E55" i="7" s="1"/>
  <c r="E54" i="7" s="1"/>
  <c r="E48" i="7"/>
  <c r="E49" i="7"/>
  <c r="E50" i="7"/>
  <c r="E52" i="7"/>
  <c r="E51" i="7" s="1"/>
  <c r="E29" i="7"/>
  <c r="E27" i="7" s="1"/>
  <c r="E26" i="7" s="1"/>
  <c r="E25" i="7" s="1"/>
  <c r="E23" i="7"/>
  <c r="E22" i="7" s="1"/>
  <c r="E21" i="7" s="1"/>
  <c r="E20" i="7" s="1"/>
  <c r="E17" i="7"/>
  <c r="E16" i="7" s="1"/>
  <c r="E15" i="7" s="1"/>
  <c r="J38" i="3"/>
  <c r="J44" i="3"/>
  <c r="J51" i="3"/>
  <c r="J56" i="3"/>
  <c r="J55" i="3" s="1"/>
  <c r="I56" i="3"/>
  <c r="I55" i="3" s="1"/>
  <c r="I51" i="3"/>
  <c r="I44" i="3"/>
  <c r="I37" i="3" s="1"/>
  <c r="I38" i="3"/>
  <c r="G56" i="3"/>
  <c r="I37" i="7" l="1"/>
  <c r="I36" i="7" s="1"/>
  <c r="I8" i="7" s="1"/>
  <c r="K37" i="7"/>
  <c r="K36" i="7" s="1"/>
  <c r="E47" i="7"/>
  <c r="E46" i="7" s="1"/>
  <c r="E19" i="7"/>
  <c r="E9" i="7"/>
  <c r="G19" i="7"/>
  <c r="G8" i="7" s="1"/>
  <c r="K19" i="7"/>
  <c r="I19" i="7"/>
  <c r="J37" i="3"/>
  <c r="J36" i="3" s="1"/>
  <c r="J66" i="3" s="1"/>
  <c r="I36" i="3"/>
  <c r="I66" i="3" s="1"/>
  <c r="E8" i="7" l="1"/>
  <c r="E7" i="7" s="1"/>
  <c r="E6" i="7" s="1"/>
  <c r="E5" i="7" s="1"/>
  <c r="G44" i="3"/>
  <c r="G38" i="3"/>
  <c r="G55" i="3"/>
  <c r="G51" i="3"/>
  <c r="G11" i="3"/>
  <c r="G17" i="3"/>
  <c r="G21" i="3"/>
  <c r="E43" i="3"/>
  <c r="E41" i="3"/>
  <c r="E44" i="3"/>
  <c r="E62" i="3"/>
  <c r="E53" i="3"/>
  <c r="E51" i="3"/>
  <c r="J30" i="3"/>
  <c r="F13" i="3"/>
  <c r="G37" i="3" l="1"/>
  <c r="G36" i="3" s="1"/>
  <c r="G66" i="3" s="1"/>
  <c r="E38" i="3"/>
  <c r="E36" i="3"/>
  <c r="E66" i="3" s="1"/>
  <c r="I17" i="3" l="1"/>
  <c r="I15" i="3"/>
  <c r="I10" i="3" s="1"/>
  <c r="E13" i="3"/>
  <c r="E15" i="3"/>
  <c r="E10" i="3" s="1"/>
  <c r="I9" i="3" l="1"/>
  <c r="I30" i="3"/>
  <c r="H9" i="1"/>
  <c r="F9" i="1"/>
  <c r="F15" i="1" s="1"/>
  <c r="F44" i="3" l="1"/>
  <c r="F47" i="7"/>
  <c r="F51" i="7"/>
  <c r="F32" i="7"/>
  <c r="F31" i="7" s="1"/>
  <c r="F30" i="7" s="1"/>
  <c r="F25" i="7"/>
  <c r="F22" i="7"/>
  <c r="F21" i="7" s="1"/>
  <c r="F20" i="7" s="1"/>
  <c r="F19" i="7" s="1"/>
  <c r="F15" i="7"/>
  <c r="F12" i="7"/>
  <c r="F11" i="7" s="1"/>
  <c r="F46" i="7" l="1"/>
  <c r="G12" i="1"/>
  <c r="F38" i="3"/>
  <c r="F51" i="3"/>
  <c r="F62" i="3"/>
  <c r="F56" i="3"/>
  <c r="F27" i="3"/>
  <c r="F11" i="3"/>
  <c r="F15" i="3"/>
  <c r="F30" i="3" s="1"/>
  <c r="F17" i="3"/>
  <c r="F21" i="3"/>
  <c r="E27" i="3"/>
  <c r="F37" i="3" l="1"/>
  <c r="F10" i="3"/>
  <c r="F9" i="3" s="1"/>
  <c r="F55" i="3"/>
  <c r="E21" i="3"/>
  <c r="E30" i="3" s="1"/>
  <c r="E9" i="3" s="1"/>
  <c r="F66" i="3" l="1"/>
  <c r="F36" i="3" s="1"/>
  <c r="G10" i="3"/>
  <c r="G9" i="3" s="1"/>
  <c r="G30" i="3" l="1"/>
</calcChain>
</file>

<file path=xl/sharedStrings.xml><?xml version="1.0" encoding="utf-8"?>
<sst xmlns="http://schemas.openxmlformats.org/spreadsheetml/2006/main" count="267" uniqueCount="157">
  <si>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</si>
  <si>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</si>
  <si>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</si>
  <si>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</si>
  <si>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</si>
  <si>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</si>
  <si>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</si>
  <si>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</si>
  <si>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</si>
  <si>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</si>
  <si>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</si>
  <si>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</si>
  <si>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</si>
  <si>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</si>
  <si>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</si>
  <si>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</si>
  <si>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</si>
  <si>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</si>
  <si>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</si>
  <si>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</si>
  <si>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</si>
  <si>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</si>
  <si>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</si>
  <si>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</si>
  <si>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</si>
  <si>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</si>
  <si>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</si>
  <si>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</si>
  <si>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</si>
  <si>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</si>
  <si>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</si>
  <si>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</si>
  <si>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</si>
  <si>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</si>
  <si>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</si>
  <si>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</si>
  <si>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</si>
  <si>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</si>
  <si>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</si>
  <si>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</si>
  <si>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</si>
  <si>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</si>
  <si>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</si>
  <si>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</si>
  <si>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</si>
  <si>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</si>
  <si>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</si>
  <si>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</si>
  <si>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</si>
  <si>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</si>
  <si>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Razdjel 003</t>
  </si>
  <si>
    <t>Upravni odjel za zdravstvo, socijalnu skrb i hrvatske branitelje</t>
  </si>
  <si>
    <t>Glava 00305</t>
  </si>
  <si>
    <t>Ustanove socijalne skrbi</t>
  </si>
  <si>
    <t>Podglava 19940</t>
  </si>
  <si>
    <t>Dom za starije i nemoćne osobe Petrinja</t>
  </si>
  <si>
    <t>Glavni program A03</t>
  </si>
  <si>
    <t>PROGRAM 1004</t>
  </si>
  <si>
    <t>Program javnih potreba u socijalnoj skrbi</t>
  </si>
  <si>
    <t>Aktivnost A100012</t>
  </si>
  <si>
    <t>Izdaci za domove socijalne skrbi / zakonski standard</t>
  </si>
  <si>
    <t>Aktivnost A100026</t>
  </si>
  <si>
    <t>Potres</t>
  </si>
  <si>
    <t>Opći prihodi domovi za starije i nemoćne</t>
  </si>
  <si>
    <t>PROGRAM 1005</t>
  </si>
  <si>
    <t>Minimalni financijski standard u socijalnoj skrbi</t>
  </si>
  <si>
    <t>Aktivnost A100004</t>
  </si>
  <si>
    <t>Redovna djelatnost / minimalni financijski standard</t>
  </si>
  <si>
    <t>Kapitalni projekt K100003</t>
  </si>
  <si>
    <t>Ulaganje u objekte socijalne skrbi</t>
  </si>
  <si>
    <t xml:space="preserve">Opci prihodi domova za starije i nemoćne </t>
  </si>
  <si>
    <t>PROGRAM 1006</t>
  </si>
  <si>
    <t>Program iznad zakonskog standarda DZSIN</t>
  </si>
  <si>
    <t>Aktivnost A100001</t>
  </si>
  <si>
    <t>Pružanje usluga drugim ustanovama socijalne skrbi</t>
  </si>
  <si>
    <t>PROGRAM 1007</t>
  </si>
  <si>
    <t xml:space="preserve">Redovna djelatnost ustanova socijalne skrbi </t>
  </si>
  <si>
    <t xml:space="preserve">Redovna djelatnost </t>
  </si>
  <si>
    <t>Vlastiti prihodi PK</t>
  </si>
  <si>
    <t>Prihodi za posebne namjene - PK</t>
  </si>
  <si>
    <t>Financijski rashodi</t>
  </si>
  <si>
    <t>Rashodi za dodatna ulaganja na nefinancijskoj imovini</t>
  </si>
  <si>
    <t>Tekuće donacije - PK</t>
  </si>
  <si>
    <t>Kapitalne donacije - PK</t>
  </si>
  <si>
    <t>Kapitalni projekt K100005</t>
  </si>
  <si>
    <t>KAPITALNI RASHODI</t>
  </si>
  <si>
    <t>Vlastiti prihodi - PK</t>
  </si>
  <si>
    <t>Prihodi od naknade štete od osiguranja PK</t>
  </si>
  <si>
    <t>Pomoći iz državnog proračuna</t>
  </si>
  <si>
    <t>10 Socijalna zaštita</t>
  </si>
  <si>
    <t>102 Starost</t>
  </si>
  <si>
    <t>Prihodi od imovine</t>
  </si>
  <si>
    <t>Ostali prihodi</t>
  </si>
  <si>
    <t>Tekuće donacije</t>
  </si>
  <si>
    <t>Kapitalne donacije</t>
  </si>
  <si>
    <t xml:space="preserve">Opći prihodi </t>
  </si>
  <si>
    <t>Prihodi od naknade štete od osiguranja</t>
  </si>
  <si>
    <t>UKUPNO</t>
  </si>
  <si>
    <t>Prihodi za posebne namjene</t>
  </si>
  <si>
    <t>Ostali rashodi</t>
  </si>
  <si>
    <t>Rashodi za posebne namjene</t>
  </si>
  <si>
    <t>Izvor financiranja 1.5.</t>
  </si>
  <si>
    <t>Izvor financiranja 1.1.</t>
  </si>
  <si>
    <t>Izvor financiranja 3.1.</t>
  </si>
  <si>
    <t>Izvor financiranja 4.3.</t>
  </si>
  <si>
    <t>Izvor financiranja 6.1.</t>
  </si>
  <si>
    <t>Izvor financiranja 6.2.</t>
  </si>
  <si>
    <t>Izvor financiranja 7.1.</t>
  </si>
  <si>
    <t>6.1.</t>
  </si>
  <si>
    <t>3.1.</t>
  </si>
  <si>
    <t>4.3.</t>
  </si>
  <si>
    <t>6.2.</t>
  </si>
  <si>
    <t>1.1.</t>
  </si>
  <si>
    <t>1.5.</t>
  </si>
  <si>
    <t>Opći prihodi domovi za starije i nemoćne-potres</t>
  </si>
  <si>
    <t>Opći prihodi domovi za starije i nemoćne-min.fin.sta.</t>
  </si>
  <si>
    <t>Opći prihodi domovi za starije i nemoćne-ulaganje u objekte</t>
  </si>
  <si>
    <t>Opći prihodi domovi za starije i nemoćne-mini.fin.stand.</t>
  </si>
  <si>
    <t>Višak/manjak</t>
  </si>
  <si>
    <t>Vlastiti izvori</t>
  </si>
  <si>
    <t>Plan 2023.</t>
  </si>
  <si>
    <t>Opći prihodi i primici domovi za starije i nemoćne</t>
  </si>
  <si>
    <t>7.1.</t>
  </si>
  <si>
    <t>5.2.</t>
  </si>
  <si>
    <t>Prihodi od administrativnih pristojbi i po poseb. propisima</t>
  </si>
  <si>
    <t>Pomoći iz inoz. i od subjekata unutar općeg proračuna</t>
  </si>
  <si>
    <t>II. IZMJENE I DOPUNE PLANA NABAVE DOMA ZA STARIJE OSOBE PETRINJA ZA 2023. GODINU</t>
  </si>
  <si>
    <t>Djelatnost UO za zdravstvo, socijalnu skrb i hrvatske branitelje</t>
  </si>
  <si>
    <t>IZVRŠENJE 2022*</t>
  </si>
  <si>
    <t>Plan 2023</t>
  </si>
  <si>
    <t>IZVRŠENJE 2022</t>
  </si>
  <si>
    <t>* Napomena: Iznosi u stupcima Izvršenje 2021. i Plan 2022. preračunavaju se iz kuna u eure prema fiksnom tečaju konverzije (1 EUR=7,53450 kuna) i po pravilima za preračunavanje i zaokruživanje.</t>
  </si>
  <si>
    <t xml:space="preserve">ZA 2024. I PROJEKCIJA ZA 2025. I 2026. </t>
  </si>
  <si>
    <t>6 PRIHODI POSLOVANJA</t>
  </si>
  <si>
    <t>3 RASHODI  POSLOVANJA</t>
  </si>
  <si>
    <t>7 PRIHODI OD PRODAJE NEFINANCIJSKE IMOVINE</t>
  </si>
  <si>
    <t>4 RASHODI ZA NABAVU NEFINANCIJSKE IMOVINE</t>
  </si>
  <si>
    <t>Plan 2024</t>
  </si>
  <si>
    <t>IZVRŠENJE 2022.</t>
  </si>
  <si>
    <t>PLAN 2023</t>
  </si>
  <si>
    <t>PLAN 2024</t>
  </si>
  <si>
    <t xml:space="preserve">IZVRŠENJE 2022. </t>
  </si>
  <si>
    <t xml:space="preserve">PLAN  2023. </t>
  </si>
  <si>
    <t>PROJEKCIJA 2026</t>
  </si>
  <si>
    <t>PROJEKCIJA 2025</t>
  </si>
  <si>
    <t>Izvršenje 2022.</t>
  </si>
  <si>
    <t>Projekcija 2025</t>
  </si>
  <si>
    <t>Projekcija 2026</t>
  </si>
  <si>
    <t>PROJEKCIJE 2025</t>
  </si>
  <si>
    <t>PROJEKCIJE 2026</t>
  </si>
  <si>
    <t>Rashodi za nabavu dugotrajne imovine</t>
  </si>
  <si>
    <t>FINANCIJSKI PLAN DOMA ZA STARIJE OSOBE PETRINJA</t>
  </si>
  <si>
    <t>FINANCIJSKI PLAN DOMA ZA STARIJE OSOBE PETRINJA ZA 2024. I PROJEKCIJA ZA 2025. I 2026.</t>
  </si>
  <si>
    <t>FINANCIJSKI PLAN DOMA ZA STARIJE OSOBE PETRINJA ZA 2024. I PROJEKCIJA ZA 2025 I 2026. GODINU</t>
  </si>
  <si>
    <t>FINANANCIJSKI PLAN DOMA ZA STARIJE OSOBE PETRINJA ZA 2024. I PROJEKCIJA ZA 2025. I 2026. GODINU</t>
  </si>
  <si>
    <t>Ravnatelj Damir Borić, dipl.oec</t>
  </si>
  <si>
    <t>Urbroj: 2176-119/01-23-101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</si>
</sst>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3"/>
      <color indexed="8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indexed="8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4" fillId="0" borderId="0" xfId="0" applyFont="1"/>
    <xf numFmtId="0" fontId="15" fillId="0" borderId="0" xfId="0" applyFont="1" applyAlignment="1">
      <alignment vertical="top"/>
    </xf>
    <xf numFmtId="4" fontId="13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0" fillId="5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18" fillId="2" borderId="3" xfId="0" quotePrefix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0" fillId="2" borderId="3" xfId="0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right"/>
    </xf>
    <xf numFmtId="0" fontId="22" fillId="0" borderId="0" xfId="0" applyFont="1"/>
    <xf numFmtId="0" fontId="14" fillId="0" borderId="0" xfId="0" applyFont="1" applyAlignment="1">
      <alignment wrapText="1"/>
    </xf>
    <xf numFmtId="3" fontId="20" fillId="0" borderId="3" xfId="0" applyNumberFormat="1" applyFont="1" applyBorder="1" applyAlignment="1">
      <alignment horizontal="right"/>
    </xf>
    <xf numFmtId="0" fontId="20" fillId="0" borderId="0" xfId="0" quotePrefix="1" applyFont="1" applyAlignment="1">
      <alignment horizontal="center" vertical="center" wrapText="1"/>
    </xf>
    <xf numFmtId="3" fontId="20" fillId="4" borderId="3" xfId="0" quotePrefix="1" applyNumberFormat="1" applyFont="1" applyFill="1" applyBorder="1" applyAlignment="1">
      <alignment horizontal="right"/>
    </xf>
    <xf numFmtId="3" fontId="20" fillId="0" borderId="3" xfId="0" applyNumberFormat="1" applyFont="1" applyBorder="1" applyAlignment="1">
      <alignment horizontal="center"/>
    </xf>
    <xf numFmtId="0" fontId="23" fillId="0" borderId="0" xfId="0" quotePrefix="1" applyFont="1" applyAlignment="1">
      <alignment horizontal="left" wrapText="1"/>
    </xf>
    <xf numFmtId="0" fontId="24" fillId="0" borderId="0" xfId="0" applyFont="1" applyAlignment="1">
      <alignment wrapText="1"/>
    </xf>
    <xf numFmtId="3" fontId="20" fillId="0" borderId="0" xfId="0" applyNumberFormat="1" applyFont="1" applyAlignment="1">
      <alignment horizontal="right"/>
    </xf>
    <xf numFmtId="4" fontId="20" fillId="0" borderId="3" xfId="0" applyNumberFormat="1" applyFont="1" applyBorder="1" applyAlignment="1">
      <alignment horizontal="right"/>
    </xf>
    <xf numFmtId="4" fontId="20" fillId="3" borderId="3" xfId="0" applyNumberFormat="1" applyFont="1" applyFill="1" applyBorder="1" applyAlignment="1">
      <alignment horizontal="center"/>
    </xf>
    <xf numFmtId="4" fontId="20" fillId="3" borderId="3" xfId="0" quotePrefix="1" applyNumberFormat="1" applyFont="1" applyFill="1" applyBorder="1"/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24" fillId="2" borderId="3" xfId="0" quotePrefix="1" applyFont="1" applyFill="1" applyBorder="1" applyAlignment="1">
      <alignment horizontal="center" vertical="center"/>
    </xf>
    <xf numFmtId="0" fontId="24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center" vertical="center"/>
    </xf>
    <xf numFmtId="0" fontId="28" fillId="2" borderId="3" xfId="0" quotePrefix="1" applyFont="1" applyFill="1" applyBorder="1" applyAlignment="1">
      <alignment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23" fillId="2" borderId="3" xfId="0" quotePrefix="1" applyFont="1" applyFill="1" applyBorder="1" applyAlignment="1">
      <alignment horizontal="left" vertical="center"/>
    </xf>
    <xf numFmtId="0" fontId="29" fillId="2" borderId="3" xfId="0" quotePrefix="1" applyFont="1" applyFill="1" applyBorder="1" applyAlignment="1">
      <alignment horizontal="center" vertical="center"/>
    </xf>
    <xf numFmtId="0" fontId="29" fillId="2" borderId="3" xfId="0" quotePrefix="1" applyFont="1" applyFill="1" applyBorder="1" applyAlignment="1">
      <alignment vertical="center"/>
    </xf>
    <xf numFmtId="0" fontId="29" fillId="2" borderId="3" xfId="0" quotePrefix="1" applyFont="1" applyFill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/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4" fontId="17" fillId="6" borderId="3" xfId="0" applyNumberFormat="1" applyFont="1" applyFill="1" applyBorder="1" applyAlignment="1">
      <alignment horizontal="center" vertical="center"/>
    </xf>
    <xf numFmtId="4" fontId="17" fillId="6" borderId="3" xfId="0" applyNumberFormat="1" applyFont="1" applyFill="1" applyBorder="1" applyAlignment="1">
      <alignment horizontal="right"/>
    </xf>
    <xf numFmtId="4" fontId="5" fillId="6" borderId="3" xfId="0" applyNumberFormat="1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right" vertical="center"/>
    </xf>
    <xf numFmtId="4" fontId="22" fillId="2" borderId="3" xfId="0" applyNumberFormat="1" applyFont="1" applyFill="1" applyBorder="1" applyAlignment="1">
      <alignment horizontal="right" vertical="center"/>
    </xf>
    <xf numFmtId="0" fontId="28" fillId="2" borderId="3" xfId="0" applyFont="1" applyFill="1" applyBorder="1" applyAlignment="1">
      <alignment vertical="center" wrapText="1"/>
    </xf>
    <xf numFmtId="49" fontId="28" fillId="2" borderId="3" xfId="0" quotePrefix="1" applyNumberFormat="1" applyFont="1" applyFill="1" applyBorder="1" applyAlignment="1">
      <alignment horizontal="center" vertical="center"/>
    </xf>
    <xf numFmtId="0" fontId="28" fillId="2" borderId="3" xfId="0" quotePrefix="1" applyFont="1" applyFill="1" applyBorder="1" applyAlignment="1">
      <alignment vertical="center"/>
    </xf>
    <xf numFmtId="49" fontId="29" fillId="2" borderId="3" xfId="0" quotePrefix="1" applyNumberFormat="1" applyFont="1" applyFill="1" applyBorder="1" applyAlignment="1">
      <alignment horizontal="center" vertical="center"/>
    </xf>
    <xf numFmtId="0" fontId="23" fillId="2" borderId="3" xfId="0" quotePrefix="1" applyFont="1" applyFill="1" applyBorder="1" applyAlignment="1">
      <alignment vertical="center"/>
    </xf>
    <xf numFmtId="49" fontId="23" fillId="2" borderId="3" xfId="0" applyNumberFormat="1" applyFont="1" applyFill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 wrapText="1"/>
    </xf>
    <xf numFmtId="4" fontId="30" fillId="6" borderId="3" xfId="0" applyNumberFormat="1" applyFont="1" applyFill="1" applyBorder="1" applyAlignment="1">
      <alignment horizontal="center" vertical="center" wrapText="1"/>
    </xf>
    <xf numFmtId="4" fontId="33" fillId="6" borderId="3" xfId="0" applyNumberFormat="1" applyFont="1" applyFill="1" applyBorder="1" applyAlignment="1">
      <alignment horizontal="center" vertical="center"/>
    </xf>
    <xf numFmtId="4" fontId="30" fillId="5" borderId="3" xfId="0" applyNumberFormat="1" applyFont="1" applyFill="1" applyBorder="1" applyAlignment="1">
      <alignment horizontal="center" vertical="center"/>
    </xf>
    <xf numFmtId="4" fontId="33" fillId="5" borderId="3" xfId="0" applyNumberFormat="1" applyFont="1" applyFill="1" applyBorder="1"/>
    <xf numFmtId="0" fontId="33" fillId="5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left" vertical="center" wrapText="1"/>
    </xf>
    <xf numFmtId="4" fontId="20" fillId="6" borderId="3" xfId="0" applyNumberFormat="1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0" fillId="7" borderId="3" xfId="0" applyFont="1" applyFill="1" applyBorder="1" applyAlignment="1">
      <alignment horizontal="left" vertical="center" wrapText="1"/>
    </xf>
    <xf numFmtId="4" fontId="20" fillId="7" borderId="3" xfId="0" applyNumberFormat="1" applyFont="1" applyFill="1" applyBorder="1" applyAlignment="1">
      <alignment horizontal="right" vertical="center"/>
    </xf>
    <xf numFmtId="0" fontId="25" fillId="5" borderId="3" xfId="0" applyFont="1" applyFill="1" applyBorder="1" applyAlignment="1">
      <alignment horizontal="left" vertical="center" wrapText="1"/>
    </xf>
    <xf numFmtId="4" fontId="20" fillId="5" borderId="3" xfId="0" applyNumberFormat="1" applyFont="1" applyFill="1" applyBorder="1" applyAlignment="1">
      <alignment horizontal="right" vertical="center"/>
    </xf>
    <xf numFmtId="0" fontId="20" fillId="5" borderId="3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left" vertical="center" wrapText="1"/>
    </xf>
    <xf numFmtId="4" fontId="34" fillId="7" borderId="3" xfId="0" applyNumberFormat="1" applyFont="1" applyFill="1" applyBorder="1" applyAlignment="1">
      <alignment horizontal="right" vertical="center"/>
    </xf>
    <xf numFmtId="0" fontId="34" fillId="7" borderId="4" xfId="0" applyFont="1" applyFill="1" applyBorder="1" applyAlignment="1">
      <alignment horizontal="left" vertical="center" wrapText="1"/>
    </xf>
    <xf numFmtId="0" fontId="35" fillId="2" borderId="3" xfId="0" applyFont="1" applyFill="1" applyBorder="1" applyAlignment="1">
      <alignment horizontal="left" vertical="center" wrapText="1"/>
    </xf>
    <xf numFmtId="4" fontId="35" fillId="2" borderId="3" xfId="0" applyNumberFormat="1" applyFont="1" applyFill="1" applyBorder="1" applyAlignment="1">
      <alignment horizontal="right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4" fontId="36" fillId="0" borderId="3" xfId="0" applyNumberFormat="1" applyFont="1" applyBorder="1" applyAlignment="1">
      <alignment horizontal="right"/>
    </xf>
    <xf numFmtId="4" fontId="36" fillId="2" borderId="3" xfId="0" applyNumberFormat="1" applyFont="1" applyFill="1" applyBorder="1" applyAlignment="1">
      <alignment horizontal="right" vertical="center"/>
    </xf>
    <xf numFmtId="4" fontId="25" fillId="2" borderId="3" xfId="0" applyNumberFormat="1" applyFont="1" applyFill="1" applyBorder="1" applyAlignment="1">
      <alignment horizontal="right" vertical="center"/>
    </xf>
    <xf numFmtId="4" fontId="37" fillId="0" borderId="3" xfId="0" applyNumberFormat="1" applyFont="1" applyBorder="1" applyAlignment="1">
      <alignment horizontal="right"/>
    </xf>
    <xf numFmtId="4" fontId="38" fillId="2" borderId="4" xfId="0" applyNumberFormat="1" applyFont="1" applyFill="1" applyBorder="1" applyAlignment="1">
      <alignment horizontal="right" vertical="center"/>
    </xf>
    <xf numFmtId="4" fontId="39" fillId="2" borderId="4" xfId="0" applyNumberFormat="1" applyFont="1" applyFill="1" applyBorder="1" applyAlignment="1">
      <alignment horizontal="right" vertical="center"/>
    </xf>
    <xf numFmtId="4" fontId="25" fillId="2" borderId="3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0" fontId="20" fillId="0" borderId="1" xfId="0" quotePrefix="1" applyFont="1" applyBorder="1" applyAlignment="1">
      <alignment horizontal="center" wrapText="1"/>
    </xf>
    <xf numFmtId="0" fontId="20" fillId="0" borderId="2" xfId="0" quotePrefix="1" applyFont="1" applyBorder="1" applyAlignment="1">
      <alignment horizontal="center" wrapText="1"/>
    </xf>
    <xf numFmtId="0" fontId="20" fillId="0" borderId="4" xfId="0" quotePrefix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3" fillId="0" borderId="3" xfId="0" quotePrefix="1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vertical="center"/>
    </xf>
    <xf numFmtId="0" fontId="23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/>
    </xf>
    <xf numFmtId="0" fontId="23" fillId="0" borderId="3" xfId="0" quotePrefix="1" applyFont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3" fillId="3" borderId="3" xfId="0" quotePrefix="1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4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3" fontId="20" fillId="0" borderId="1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4" fontId="20" fillId="3" borderId="3" xfId="0" applyNumberFormat="1" applyFont="1" applyFill="1" applyBorder="1" applyAlignment="1">
      <alignment horizontal="right"/>
    </xf>
    <xf numFmtId="4" fontId="37" fillId="2" borderId="3" xfId="0" applyNumberFormat="1" applyFont="1" applyFill="1" applyBorder="1" applyAlignment="1">
      <alignment horizontal="right"/>
    </xf>
    <xf numFmtId="4" fontId="25" fillId="2" borderId="3" xfId="0" applyNumberFormat="1" applyFont="1" applyFill="1" applyBorder="1" applyAlignment="1">
      <alignment horizontal="right"/>
    </xf>
    <xf numFmtId="4" fontId="20" fillId="3" borderId="1" xfId="0" applyNumberFormat="1" applyFont="1" applyFill="1" applyBorder="1" applyAlignment="1">
      <alignment horizontal="center"/>
    </xf>
    <xf numFmtId="4" fontId="20" fillId="3" borderId="4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3" fontId="20" fillId="4" borderId="1" xfId="0" quotePrefix="1" applyNumberFormat="1" applyFont="1" applyFill="1" applyBorder="1" applyAlignment="1">
      <alignment horizontal="center"/>
    </xf>
    <xf numFmtId="3" fontId="20" fillId="4" borderId="4" xfId="0" quotePrefix="1" applyNumberFormat="1" applyFont="1" applyFill="1" applyBorder="1" applyAlignment="1">
      <alignment horizontal="center"/>
    </xf>
    <xf numFmtId="4" fontId="20" fillId="3" borderId="1" xfId="0" quotePrefix="1" applyNumberFormat="1" applyFont="1" applyFill="1" applyBorder="1"/>
    <xf numFmtId="4" fontId="20" fillId="3" borderId="4" xfId="0" quotePrefix="1" applyNumberFormat="1" applyFont="1" applyFill="1" applyBorder="1"/>
    <xf numFmtId="4" fontId="36" fillId="0" borderId="1" xfId="0" applyNumberFormat="1" applyFont="1" applyBorder="1" applyAlignment="1">
      <alignment horizontal="right"/>
    </xf>
    <xf numFmtId="4" fontId="36" fillId="0" borderId="4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4" fontId="33" fillId="6" borderId="1" xfId="0" applyNumberFormat="1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1" fillId="0" borderId="0" xfId="0" applyFont="1" applyAlignment="1">
      <alignment horizontal="center"/>
    </xf>
    <xf numFmtId="4" fontId="17" fillId="6" borderId="1" xfId="0" applyNumberFormat="1" applyFont="1" applyFill="1" applyBorder="1" applyAlignment="1">
      <alignment horizontal="right"/>
    </xf>
    <xf numFmtId="4" fontId="17" fillId="6" borderId="4" xfId="0" applyNumberFormat="1" applyFont="1" applyFill="1" applyBorder="1" applyAlignment="1">
      <alignment horizontal="right"/>
    </xf>
    <xf numFmtId="4" fontId="17" fillId="6" borderId="1" xfId="0" applyNumberFormat="1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4" fontId="33" fillId="5" borderId="1" xfId="0" applyNumberFormat="1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" fontId="37" fillId="0" borderId="1" xfId="0" applyNumberFormat="1" applyFont="1" applyBorder="1" applyAlignment="1">
      <alignment horizontal="right"/>
    </xf>
    <xf numFmtId="4" fontId="37" fillId="0" borderId="4" xfId="0" applyNumberFormat="1" applyFont="1" applyBorder="1" applyAlignment="1">
      <alignment horizontal="right"/>
    </xf>
    <xf numFmtId="0" fontId="34" fillId="7" borderId="3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34" fillId="7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2" borderId="3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34" fillId="7" borderId="3" xfId="0" applyNumberFormat="1" applyFont="1" applyFill="1" applyBorder="1" applyAlignment="1">
      <alignment horizontal="right" vertical="center"/>
    </xf>
    <xf numFmtId="4" fontId="15" fillId="6" borderId="3" xfId="0" applyNumberFormat="1" applyFont="1" applyFill="1" applyBorder="1" applyAlignment="1">
      <alignment horizontal="right" vertical="center"/>
    </xf>
    <xf numFmtId="4" fontId="15" fillId="5" borderId="1" xfId="0" applyNumberFormat="1" applyFont="1" applyFill="1" applyBorder="1" applyAlignment="1">
      <alignment horizontal="right" vertical="center"/>
    </xf>
    <xf numFmtId="4" fontId="15" fillId="5" borderId="4" xfId="0" applyNumberFormat="1" applyFont="1" applyFill="1" applyBorder="1" applyAlignment="1">
      <alignment horizontal="right" vertical="center"/>
    </xf>
    <xf numFmtId="4" fontId="15" fillId="5" borderId="3" xfId="0" applyNumberFormat="1" applyFont="1" applyFill="1" applyBorder="1" applyAlignment="1">
      <alignment horizontal="right" vertical="center"/>
    </xf>
    <xf numFmtId="4" fontId="36" fillId="0" borderId="3" xfId="0" applyNumberFormat="1" applyFont="1" applyBorder="1" applyAlignment="1">
      <alignment horizontal="right" vertical="center"/>
    </xf>
    <xf numFmtId="4" fontId="15" fillId="7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0" fontId="15" fillId="6" borderId="3" xfId="0" applyFont="1" applyFill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4" fontId="36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view="pageLayout" topLeftCell="A16" zoomScaleNormal="100" zoomScaleSheetLayoutView="110" workbookViewId="0">
      <selection activeCell="A17" sqref="A17:M17"/>
    </sheetView>
  </sheetViews>
  <sheetFormatPr defaultRowHeight="14.25" x14ac:dyDescent="0.2"/>
  <cols>
    <col min="1" max="4" width="9.140625" style="18"/>
    <col min="5" max="5" width="25.7109375" style="18" customWidth="1"/>
    <col min="6" max="6" width="22.7109375" style="18" customWidth="1"/>
    <col min="7" max="7" width="22.140625" style="18" customWidth="1"/>
    <col min="8" max="16384" width="9.140625" style="18"/>
  </cols>
  <sheetData>
    <row r="1" spans="1:13" ht="19.5" customHeight="1" x14ac:dyDescent="0.2">
      <c r="A1" s="136" t="s">
        <v>151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7.25" customHeight="1" x14ac:dyDescent="0.2">
      <c r="A2" s="136" t="s">
        <v>132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7.25" customHeight="1" x14ac:dyDescent="0.2">
      <c r="A3" s="31"/>
      <c r="B3" s="31"/>
      <c r="C3" s="31"/>
      <c r="D3" s="31"/>
      <c r="E3" s="31"/>
      <c r="F3" s="31"/>
      <c r="G3" s="31"/>
    </row>
    <row r="4" spans="1:13" ht="15.75" customHeight="1" x14ac:dyDescent="0.2">
      <c r="A4" s="137" t="s">
        <v>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" x14ac:dyDescent="0.2">
      <c r="A5" s="31"/>
      <c r="B5" s="31"/>
      <c r="C5" s="31"/>
      <c r="D5" s="31"/>
      <c r="E5" s="31"/>
      <c r="F5" s="34"/>
      <c r="G5" s="34"/>
    </row>
    <row r="6" spans="1:13" ht="18" customHeight="1" x14ac:dyDescent="0.2">
      <c r="A6" s="137" t="s">
        <v>39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15" x14ac:dyDescent="0.25">
      <c r="A7" s="35"/>
      <c r="B7" s="36"/>
      <c r="C7" s="36"/>
      <c r="D7" s="36"/>
      <c r="E7" s="31"/>
      <c r="F7" s="32"/>
      <c r="G7" s="32"/>
    </row>
    <row r="8" spans="1:13" ht="26.25" customHeight="1" x14ac:dyDescent="0.25">
      <c r="A8" s="133"/>
      <c r="B8" s="134"/>
      <c r="C8" s="134"/>
      <c r="D8" s="134"/>
      <c r="E8" s="135"/>
      <c r="F8" s="37" t="s">
        <v>128</v>
      </c>
      <c r="G8" s="37" t="s">
        <v>120</v>
      </c>
      <c r="H8" s="138">
        <v>2024</v>
      </c>
      <c r="I8" s="139"/>
      <c r="J8" s="138">
        <v>2025</v>
      </c>
      <c r="K8" s="139"/>
      <c r="L8" s="138">
        <v>2026</v>
      </c>
      <c r="M8" s="139"/>
    </row>
    <row r="9" spans="1:13" ht="15" x14ac:dyDescent="0.25">
      <c r="A9" s="142" t="s">
        <v>0</v>
      </c>
      <c r="B9" s="143"/>
      <c r="C9" s="143"/>
      <c r="D9" s="143"/>
      <c r="E9" s="144"/>
      <c r="F9" s="38">
        <f>SUM(F10:F11)</f>
        <v>1340220.3400000001</v>
      </c>
      <c r="G9" s="38">
        <v>1492625.01</v>
      </c>
      <c r="H9" s="161">
        <f>SUM(H10:I11)</f>
        <v>1984568.93</v>
      </c>
      <c r="I9" s="161"/>
      <c r="J9" s="161">
        <f t="shared" ref="J9" si="0">SUM(J10:K11)</f>
        <v>1984568.93</v>
      </c>
      <c r="K9" s="161"/>
      <c r="L9" s="161">
        <f t="shared" ref="L9" si="1">SUM(L10:M11)</f>
        <v>1984568.93</v>
      </c>
      <c r="M9" s="161"/>
    </row>
    <row r="10" spans="1:13" x14ac:dyDescent="0.2">
      <c r="A10" s="145" t="s">
        <v>133</v>
      </c>
      <c r="B10" s="141"/>
      <c r="C10" s="141"/>
      <c r="D10" s="141"/>
      <c r="E10" s="146"/>
      <c r="F10" s="132">
        <v>1315625.98</v>
      </c>
      <c r="G10" s="132">
        <v>1492625.01</v>
      </c>
      <c r="H10" s="162">
        <v>1984568.93</v>
      </c>
      <c r="I10" s="162"/>
      <c r="J10" s="162">
        <v>1984568.93</v>
      </c>
      <c r="K10" s="162"/>
      <c r="L10" s="162">
        <v>1984568.93</v>
      </c>
      <c r="M10" s="162"/>
    </row>
    <row r="11" spans="1:13" ht="15" x14ac:dyDescent="0.2">
      <c r="A11" s="147" t="s">
        <v>135</v>
      </c>
      <c r="B11" s="146"/>
      <c r="C11" s="146"/>
      <c r="D11" s="146"/>
      <c r="E11" s="146"/>
      <c r="F11" s="132">
        <v>24594.36</v>
      </c>
      <c r="G11" s="132">
        <v>0</v>
      </c>
      <c r="H11" s="162">
        <v>0</v>
      </c>
      <c r="I11" s="162"/>
      <c r="J11" s="162">
        <v>0</v>
      </c>
      <c r="K11" s="162"/>
      <c r="L11" s="162">
        <v>0</v>
      </c>
      <c r="M11" s="162"/>
    </row>
    <row r="12" spans="1:13" ht="15" x14ac:dyDescent="0.25">
      <c r="A12" s="148" t="s">
        <v>2</v>
      </c>
      <c r="B12" s="149"/>
      <c r="C12" s="149"/>
      <c r="D12" s="149"/>
      <c r="E12" s="150"/>
      <c r="F12" s="38">
        <f>SUM(F13:F14)</f>
        <v>1296787.5900000001</v>
      </c>
      <c r="G12" s="38">
        <f>G13+G14</f>
        <v>1492625.01</v>
      </c>
      <c r="H12" s="161">
        <f>SUM(H13:I14)</f>
        <v>1984568.93</v>
      </c>
      <c r="I12" s="161"/>
      <c r="J12" s="161">
        <f t="shared" ref="J12" si="2">SUM(J13:K14)</f>
        <v>1984568.93</v>
      </c>
      <c r="K12" s="161"/>
      <c r="L12" s="161">
        <f t="shared" ref="L12" si="3">SUM(L13:M14)</f>
        <v>1984568.93</v>
      </c>
      <c r="M12" s="161"/>
    </row>
    <row r="13" spans="1:13" x14ac:dyDescent="0.2">
      <c r="A13" s="140" t="s">
        <v>134</v>
      </c>
      <c r="B13" s="141"/>
      <c r="C13" s="141"/>
      <c r="D13" s="141"/>
      <c r="E13" s="141"/>
      <c r="F13" s="131">
        <v>1272193.51</v>
      </c>
      <c r="G13" s="131">
        <v>1452315.01</v>
      </c>
      <c r="H13" s="163">
        <v>1892430.63</v>
      </c>
      <c r="I13" s="163"/>
      <c r="J13" s="163">
        <v>1892430.63</v>
      </c>
      <c r="K13" s="163"/>
      <c r="L13" s="163">
        <v>1892430.63</v>
      </c>
      <c r="M13" s="163"/>
    </row>
    <row r="14" spans="1:13" ht="15" x14ac:dyDescent="0.2">
      <c r="A14" s="147" t="s">
        <v>136</v>
      </c>
      <c r="B14" s="146"/>
      <c r="C14" s="146"/>
      <c r="D14" s="146"/>
      <c r="E14" s="146"/>
      <c r="F14" s="131">
        <v>24594.080000000002</v>
      </c>
      <c r="G14" s="131">
        <v>40310</v>
      </c>
      <c r="H14" s="163">
        <v>92138.3</v>
      </c>
      <c r="I14" s="163"/>
      <c r="J14" s="163">
        <v>92138.3</v>
      </c>
      <c r="K14" s="163"/>
      <c r="L14" s="163">
        <v>92138.3</v>
      </c>
      <c r="M14" s="163"/>
    </row>
    <row r="15" spans="1:13" ht="15" x14ac:dyDescent="0.25">
      <c r="A15" s="151" t="s">
        <v>3</v>
      </c>
      <c r="B15" s="143"/>
      <c r="C15" s="143"/>
      <c r="D15" s="143"/>
      <c r="E15" s="143"/>
      <c r="F15" s="38">
        <f>F9-F12</f>
        <v>43432.75</v>
      </c>
      <c r="G15" s="38">
        <v>102261</v>
      </c>
      <c r="H15" s="161">
        <v>0</v>
      </c>
      <c r="I15" s="161"/>
      <c r="J15" s="161">
        <v>0</v>
      </c>
      <c r="K15" s="161"/>
      <c r="L15" s="161">
        <v>0</v>
      </c>
      <c r="M15" s="161"/>
    </row>
    <row r="16" spans="1:13" ht="15" x14ac:dyDescent="0.2">
      <c r="A16" s="31"/>
      <c r="B16" s="34"/>
      <c r="C16" s="34"/>
      <c r="D16" s="34"/>
      <c r="E16" s="34"/>
      <c r="F16" s="39"/>
      <c r="G16" s="39"/>
    </row>
    <row r="17" spans="1:13" ht="18" customHeight="1" x14ac:dyDescent="0.2">
      <c r="A17" s="137" t="s">
        <v>40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</row>
    <row r="18" spans="1:13" ht="15" x14ac:dyDescent="0.2">
      <c r="A18" s="31"/>
      <c r="B18" s="34"/>
      <c r="C18" s="34"/>
      <c r="D18" s="34"/>
      <c r="E18" s="34"/>
      <c r="F18" s="39"/>
      <c r="G18" s="39"/>
    </row>
    <row r="19" spans="1:13" ht="15" x14ac:dyDescent="0.25">
      <c r="A19" s="133"/>
      <c r="B19" s="134"/>
      <c r="C19" s="134"/>
      <c r="D19" s="134"/>
      <c r="E19" s="135"/>
      <c r="F19" s="37" t="s">
        <v>130</v>
      </c>
      <c r="G19" s="37" t="s">
        <v>129</v>
      </c>
      <c r="H19" s="138">
        <v>2024</v>
      </c>
      <c r="I19" s="139"/>
      <c r="J19" s="138">
        <v>2025</v>
      </c>
      <c r="K19" s="139"/>
      <c r="L19" s="138">
        <v>2026</v>
      </c>
      <c r="M19" s="139"/>
    </row>
    <row r="20" spans="1:13" ht="15.75" customHeight="1" x14ac:dyDescent="0.25">
      <c r="A20" s="145" t="s">
        <v>5</v>
      </c>
      <c r="B20" s="145"/>
      <c r="C20" s="145"/>
      <c r="D20" s="145"/>
      <c r="E20" s="145"/>
      <c r="F20" s="48">
        <v>0</v>
      </c>
      <c r="G20" s="48"/>
      <c r="H20" s="152"/>
      <c r="I20" s="153"/>
      <c r="J20" s="152"/>
      <c r="K20" s="153"/>
      <c r="L20" s="152"/>
      <c r="M20" s="153"/>
    </row>
    <row r="21" spans="1:13" ht="15" x14ac:dyDescent="0.25">
      <c r="A21" s="145" t="s">
        <v>6</v>
      </c>
      <c r="B21" s="141"/>
      <c r="C21" s="141"/>
      <c r="D21" s="141"/>
      <c r="E21" s="141"/>
      <c r="F21" s="48">
        <v>0</v>
      </c>
      <c r="G21" s="48"/>
      <c r="H21" s="152"/>
      <c r="I21" s="153"/>
      <c r="J21" s="152"/>
      <c r="K21" s="153"/>
      <c r="L21" s="152"/>
      <c r="M21" s="153"/>
    </row>
    <row r="22" spans="1:13" ht="15" x14ac:dyDescent="0.25">
      <c r="A22" s="151" t="s">
        <v>7</v>
      </c>
      <c r="B22" s="143"/>
      <c r="C22" s="143"/>
      <c r="D22" s="143"/>
      <c r="E22" s="143"/>
      <c r="F22" s="38">
        <v>0</v>
      </c>
      <c r="G22" s="49"/>
      <c r="H22" s="164"/>
      <c r="I22" s="165"/>
      <c r="J22" s="164"/>
      <c r="K22" s="165"/>
      <c r="L22" s="164"/>
      <c r="M22" s="165"/>
    </row>
    <row r="23" spans="1:13" ht="14.25" customHeight="1" x14ac:dyDescent="0.2">
      <c r="A23" s="42"/>
      <c r="B23" s="34"/>
      <c r="C23" s="34"/>
      <c r="D23" s="34"/>
      <c r="E23" s="34"/>
      <c r="F23" s="39"/>
      <c r="G23" s="39"/>
    </row>
    <row r="24" spans="1:13" ht="30" customHeight="1" x14ac:dyDescent="0.2">
      <c r="A24" s="137" t="s">
        <v>48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5" x14ac:dyDescent="0.2">
      <c r="A25" s="42"/>
      <c r="B25" s="34"/>
      <c r="C25" s="34"/>
      <c r="D25" s="34"/>
      <c r="E25" s="34"/>
      <c r="F25" s="39"/>
      <c r="G25" s="39"/>
    </row>
    <row r="26" spans="1:13" ht="15" x14ac:dyDescent="0.25">
      <c r="A26" s="133"/>
      <c r="B26" s="134"/>
      <c r="C26" s="134"/>
      <c r="D26" s="134"/>
      <c r="E26" s="135"/>
      <c r="F26" s="37" t="s">
        <v>130</v>
      </c>
      <c r="G26" s="37" t="s">
        <v>129</v>
      </c>
      <c r="H26" s="166">
        <v>2024</v>
      </c>
      <c r="I26" s="166"/>
      <c r="J26" s="166">
        <v>2025</v>
      </c>
      <c r="K26" s="166"/>
      <c r="L26" s="166">
        <v>2026</v>
      </c>
      <c r="M26" s="166"/>
    </row>
    <row r="27" spans="1:13" ht="15" x14ac:dyDescent="0.25">
      <c r="A27" s="156" t="s">
        <v>41</v>
      </c>
      <c r="B27" s="156"/>
      <c r="C27" s="156"/>
      <c r="D27" s="156"/>
      <c r="E27" s="156"/>
      <c r="F27" s="43"/>
      <c r="G27" s="43"/>
      <c r="H27" s="167"/>
      <c r="I27" s="168"/>
      <c r="J27" s="167"/>
      <c r="K27" s="168"/>
      <c r="L27" s="167"/>
      <c r="M27" s="168"/>
    </row>
    <row r="28" spans="1:13" ht="30" customHeight="1" x14ac:dyDescent="0.25">
      <c r="A28" s="157" t="s">
        <v>4</v>
      </c>
      <c r="B28" s="157"/>
      <c r="C28" s="157"/>
      <c r="D28" s="157"/>
      <c r="E28" s="157"/>
      <c r="F28" s="50">
        <v>110805</v>
      </c>
      <c r="G28" s="50">
        <v>102261</v>
      </c>
      <c r="H28" s="169">
        <v>0</v>
      </c>
      <c r="I28" s="170"/>
      <c r="J28" s="169">
        <v>0</v>
      </c>
      <c r="K28" s="170"/>
      <c r="L28" s="169">
        <v>0</v>
      </c>
      <c r="M28" s="170"/>
    </row>
    <row r="31" spans="1:13" ht="15" x14ac:dyDescent="0.25">
      <c r="A31" s="140" t="s">
        <v>8</v>
      </c>
      <c r="B31" s="141"/>
      <c r="C31" s="141"/>
      <c r="D31" s="141"/>
      <c r="E31" s="141"/>
      <c r="F31" s="41">
        <v>0</v>
      </c>
      <c r="G31" s="44"/>
      <c r="H31" s="159"/>
      <c r="I31" s="160"/>
      <c r="J31" s="159"/>
      <c r="K31" s="160"/>
      <c r="L31" s="159"/>
      <c r="M31" s="160"/>
    </row>
    <row r="32" spans="1:13" ht="11.25" customHeight="1" x14ac:dyDescent="0.25">
      <c r="A32" s="45"/>
      <c r="B32" s="46"/>
      <c r="C32" s="46"/>
      <c r="D32" s="46"/>
      <c r="E32" s="46"/>
      <c r="F32" s="47"/>
      <c r="G32" s="47"/>
    </row>
    <row r="33" spans="1:13" ht="23.25" customHeight="1" x14ac:dyDescent="0.2">
      <c r="A33" s="154"/>
      <c r="B33" s="155"/>
      <c r="C33" s="155"/>
      <c r="D33" s="155"/>
      <c r="E33" s="155"/>
      <c r="F33" s="155"/>
      <c r="G33" s="40"/>
    </row>
    <row r="34" spans="1:13" ht="34.5" customHeight="1" x14ac:dyDescent="0.2">
      <c r="A34" s="158" t="s">
        <v>131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1:13" ht="29.25" customHeight="1" x14ac:dyDescent="0.2">
      <c r="A35" s="154"/>
      <c r="B35" s="155"/>
      <c r="C35" s="155"/>
      <c r="D35" s="155"/>
      <c r="E35" s="155"/>
      <c r="F35" s="155"/>
      <c r="G35" s="40"/>
    </row>
    <row r="37" spans="1:13" x14ac:dyDescent="0.2">
      <c r="F37" s="33"/>
      <c r="G37" s="33"/>
    </row>
    <row r="38" spans="1:13" x14ac:dyDescent="0.2">
      <c r="F38" s="33"/>
      <c r="G38" s="33"/>
    </row>
  </sheetData>
  <mergeCells count="73">
    <mergeCell ref="H22:I22"/>
    <mergeCell ref="J22:K22"/>
    <mergeCell ref="L22:M22"/>
    <mergeCell ref="H26:I26"/>
    <mergeCell ref="J26:K26"/>
    <mergeCell ref="L26:M26"/>
    <mergeCell ref="A24:M24"/>
    <mergeCell ref="A26:E2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  <mergeCell ref="H11:I11"/>
    <mergeCell ref="H12:I12"/>
    <mergeCell ref="H13:I13"/>
    <mergeCell ref="H14:I14"/>
    <mergeCell ref="H15:I15"/>
    <mergeCell ref="H9:I9"/>
    <mergeCell ref="H10:I10"/>
    <mergeCell ref="J9:K9"/>
    <mergeCell ref="J10:K10"/>
    <mergeCell ref="L9:M9"/>
    <mergeCell ref="L10:M10"/>
    <mergeCell ref="A35:F35"/>
    <mergeCell ref="A33:F33"/>
    <mergeCell ref="A31:E31"/>
    <mergeCell ref="A27:E27"/>
    <mergeCell ref="A28:E28"/>
    <mergeCell ref="A34:M34"/>
    <mergeCell ref="H31:I31"/>
    <mergeCell ref="J31:K31"/>
    <mergeCell ref="L31:M31"/>
    <mergeCell ref="H27:I27"/>
    <mergeCell ref="J27:K27"/>
    <mergeCell ref="L27:M27"/>
    <mergeCell ref="H28:I28"/>
    <mergeCell ref="J28:K28"/>
    <mergeCell ref="L28:M28"/>
    <mergeCell ref="A20:E20"/>
    <mergeCell ref="A21:E21"/>
    <mergeCell ref="A22:E22"/>
    <mergeCell ref="A14:E14"/>
    <mergeCell ref="A15:E15"/>
    <mergeCell ref="A19:E19"/>
    <mergeCell ref="A17:M17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A13:E13"/>
    <mergeCell ref="A9:E9"/>
    <mergeCell ref="A10:E10"/>
    <mergeCell ref="A11:E11"/>
    <mergeCell ref="A12:E12"/>
    <mergeCell ref="A8:E8"/>
    <mergeCell ref="A1:M1"/>
    <mergeCell ref="A2:M2"/>
    <mergeCell ref="A4:M4"/>
    <mergeCell ref="A6:M6"/>
    <mergeCell ref="H8:I8"/>
    <mergeCell ref="J8:K8"/>
    <mergeCell ref="L8:M8"/>
  </mergeCells>
  <phoneticPr fontId="21" type="noConversion"/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"/>
  <sheetViews>
    <sheetView tabSelected="1" view="pageLayout" topLeftCell="B46" zoomScale="80" zoomScaleNormal="90" zoomScaleSheetLayoutView="80" zoomScalePageLayoutView="80" workbookViewId="0">
      <selection activeCell="N22" sqref="N22"/>
    </sheetView>
  </sheetViews>
  <sheetFormatPr defaultRowHeight="15" x14ac:dyDescent="0.25"/>
  <cols>
    <col min="1" max="1" width="9.7109375" customWidth="1"/>
    <col min="2" max="2" width="9.85546875" style="23" customWidth="1"/>
    <col min="3" max="3" width="6.140625" bestFit="1" customWidth="1"/>
    <col min="4" max="4" width="86.7109375" customWidth="1"/>
    <col min="5" max="5" width="25.85546875" customWidth="1"/>
    <col min="6" max="6" width="24.85546875" customWidth="1"/>
    <col min="8" max="8" width="15.85546875" customWidth="1"/>
    <col min="9" max="9" width="26.5703125" customWidth="1"/>
    <col min="10" max="10" width="21.7109375" customWidth="1"/>
    <col min="14" max="14" width="10.140625" bestFit="1" customWidth="1"/>
    <col min="15" max="15" width="12.5703125" bestFit="1" customWidth="1"/>
  </cols>
  <sheetData>
    <row r="1" spans="1:10" ht="42" customHeight="1" x14ac:dyDescent="0.25">
      <c r="A1" s="136" t="s">
        <v>152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customHeight="1" x14ac:dyDescent="0.25">
      <c r="A2" s="186" t="s">
        <v>31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7.25" x14ac:dyDescent="0.3">
      <c r="A3" s="74"/>
      <c r="B3" s="76"/>
      <c r="C3" s="74"/>
      <c r="D3" s="74"/>
      <c r="E3" s="77"/>
      <c r="F3" s="77"/>
      <c r="G3" s="190"/>
      <c r="H3" s="190"/>
      <c r="I3" s="75"/>
      <c r="J3" s="75"/>
    </row>
    <row r="4" spans="1:10" ht="18" customHeight="1" x14ac:dyDescent="0.25">
      <c r="A4" s="186" t="s">
        <v>12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7.25" x14ac:dyDescent="0.3">
      <c r="A5" s="74"/>
      <c r="B5" s="76"/>
      <c r="C5" s="74"/>
      <c r="D5" s="74"/>
      <c r="E5" s="77"/>
      <c r="F5" s="77"/>
      <c r="G5" s="190"/>
      <c r="H5" s="190"/>
      <c r="I5" s="75"/>
      <c r="J5" s="75"/>
    </row>
    <row r="6" spans="1:10" ht="15.75" customHeight="1" x14ac:dyDescent="0.25">
      <c r="A6" s="136" t="s">
        <v>1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18" x14ac:dyDescent="0.25">
      <c r="A7" s="1"/>
      <c r="B7" s="21"/>
      <c r="C7" s="1"/>
      <c r="D7" s="1"/>
      <c r="E7" s="2"/>
      <c r="F7" s="2"/>
      <c r="G7" s="189"/>
      <c r="H7" s="189"/>
    </row>
    <row r="8" spans="1:10" ht="40.5" customHeight="1" x14ac:dyDescent="0.25">
      <c r="A8" s="78" t="s">
        <v>13</v>
      </c>
      <c r="B8" s="78" t="s">
        <v>14</v>
      </c>
      <c r="C8" s="78" t="s">
        <v>15</v>
      </c>
      <c r="D8" s="86" t="s">
        <v>11</v>
      </c>
      <c r="E8" s="86" t="s">
        <v>138</v>
      </c>
      <c r="F8" s="86" t="s">
        <v>139</v>
      </c>
      <c r="G8" s="187" t="s">
        <v>140</v>
      </c>
      <c r="H8" s="188"/>
      <c r="I8" s="81" t="s">
        <v>144</v>
      </c>
      <c r="J8" s="81" t="s">
        <v>143</v>
      </c>
    </row>
    <row r="9" spans="1:10" ht="15.75" customHeight="1" x14ac:dyDescent="0.25">
      <c r="A9" s="177" t="s">
        <v>97</v>
      </c>
      <c r="B9" s="178"/>
      <c r="C9" s="178"/>
      <c r="D9" s="179"/>
      <c r="E9" s="84">
        <f>E30</f>
        <v>1340218.7200000002</v>
      </c>
      <c r="F9" s="84">
        <f>F10</f>
        <v>1492625.01</v>
      </c>
      <c r="G9" s="193">
        <f>SUM(G10)</f>
        <v>1984568.93</v>
      </c>
      <c r="H9" s="194"/>
      <c r="I9" s="85">
        <f>SUM(I10)</f>
        <v>1984568.9300000002</v>
      </c>
      <c r="J9" s="85">
        <f>SUM(J10)</f>
        <v>1984568.9300000002</v>
      </c>
    </row>
    <row r="10" spans="1:10" x14ac:dyDescent="0.25">
      <c r="A10" s="51">
        <v>6</v>
      </c>
      <c r="B10" s="52"/>
      <c r="C10" s="51"/>
      <c r="D10" s="53" t="s">
        <v>16</v>
      </c>
      <c r="E10" s="54">
        <f>E11+E13+E15+E17+E21</f>
        <v>1315625.6400000001</v>
      </c>
      <c r="F10" s="54">
        <f>F13+F15+F17+F21</f>
        <v>1492625.01</v>
      </c>
      <c r="G10" s="173">
        <f>G11+G13+G15+G21+G17</f>
        <v>1984568.93</v>
      </c>
      <c r="H10" s="174"/>
      <c r="I10" s="55">
        <f>I15+I17+I21+I13</f>
        <v>1984568.9300000002</v>
      </c>
      <c r="J10" s="56">
        <f>J13+J15+J17+J21</f>
        <v>1984568.9300000002</v>
      </c>
    </row>
    <row r="11" spans="1:10" x14ac:dyDescent="0.25">
      <c r="A11" s="51"/>
      <c r="B11" s="52">
        <v>63</v>
      </c>
      <c r="C11" s="51"/>
      <c r="D11" s="53" t="s">
        <v>125</v>
      </c>
      <c r="E11" s="54">
        <v>0</v>
      </c>
      <c r="F11" s="54">
        <f>SUM(F12)</f>
        <v>0</v>
      </c>
      <c r="G11" s="173">
        <f>SUM(G12)</f>
        <v>0</v>
      </c>
      <c r="H11" s="174"/>
      <c r="I11" s="57">
        <v>0</v>
      </c>
      <c r="J11" s="57">
        <v>0</v>
      </c>
    </row>
    <row r="12" spans="1:10" x14ac:dyDescent="0.25">
      <c r="A12" s="58"/>
      <c r="B12" s="59"/>
      <c r="C12" s="60" t="s">
        <v>108</v>
      </c>
      <c r="D12" s="61" t="s">
        <v>93</v>
      </c>
      <c r="E12" s="126">
        <v>0</v>
      </c>
      <c r="F12" s="126">
        <v>0</v>
      </c>
      <c r="G12" s="171">
        <v>0</v>
      </c>
      <c r="H12" s="172"/>
      <c r="I12" s="125">
        <v>0</v>
      </c>
      <c r="J12" s="125">
        <v>0</v>
      </c>
    </row>
    <row r="13" spans="1:10" x14ac:dyDescent="0.25">
      <c r="A13" s="58"/>
      <c r="B13" s="63">
        <v>64</v>
      </c>
      <c r="C13" s="64"/>
      <c r="D13" s="65" t="s">
        <v>91</v>
      </c>
      <c r="E13" s="54">
        <f>SUM(E14)</f>
        <v>0.64</v>
      </c>
      <c r="F13" s="54">
        <f>SUM(F14)</f>
        <v>1339</v>
      </c>
      <c r="G13" s="173">
        <v>1</v>
      </c>
      <c r="H13" s="174"/>
      <c r="I13" s="55">
        <v>1</v>
      </c>
      <c r="J13" s="55">
        <v>1</v>
      </c>
    </row>
    <row r="14" spans="1:10" x14ac:dyDescent="0.25">
      <c r="A14" s="58"/>
      <c r="B14" s="59"/>
      <c r="C14" s="60" t="s">
        <v>109</v>
      </c>
      <c r="D14" s="61" t="s">
        <v>38</v>
      </c>
      <c r="E14" s="126">
        <v>0.64</v>
      </c>
      <c r="F14" s="126">
        <v>1339</v>
      </c>
      <c r="G14" s="171">
        <v>1</v>
      </c>
      <c r="H14" s="172"/>
      <c r="I14" s="125">
        <v>1</v>
      </c>
      <c r="J14" s="125">
        <v>1</v>
      </c>
    </row>
    <row r="15" spans="1:10" ht="15.75" customHeight="1" x14ac:dyDescent="0.25">
      <c r="A15" s="58"/>
      <c r="B15" s="63">
        <v>65</v>
      </c>
      <c r="C15" s="64"/>
      <c r="D15" s="66" t="s">
        <v>124</v>
      </c>
      <c r="E15" s="54">
        <f>SUM(E16)</f>
        <v>553016.05000000005</v>
      </c>
      <c r="F15" s="54">
        <f>SUM(F16)</f>
        <v>602261</v>
      </c>
      <c r="G15" s="173">
        <f>SUM(G16)</f>
        <v>1220496.01</v>
      </c>
      <c r="H15" s="174"/>
      <c r="I15" s="55">
        <f>SUM(I16)</f>
        <v>1220496.01</v>
      </c>
      <c r="J15" s="56">
        <f>SUM(J16)</f>
        <v>1220496.01</v>
      </c>
    </row>
    <row r="16" spans="1:10" x14ac:dyDescent="0.25">
      <c r="A16" s="58"/>
      <c r="B16" s="59"/>
      <c r="C16" s="60" t="s">
        <v>110</v>
      </c>
      <c r="D16" s="61" t="s">
        <v>46</v>
      </c>
      <c r="E16" s="62">
        <v>553016.05000000005</v>
      </c>
      <c r="F16" s="62">
        <v>602261</v>
      </c>
      <c r="G16" s="175">
        <v>1220496.01</v>
      </c>
      <c r="H16" s="176"/>
      <c r="I16" s="57">
        <v>1220496.01</v>
      </c>
      <c r="J16" s="57">
        <v>1220496.01</v>
      </c>
    </row>
    <row r="17" spans="1:15" x14ac:dyDescent="0.25">
      <c r="A17" s="58"/>
      <c r="B17" s="63">
        <v>66</v>
      </c>
      <c r="C17" s="64"/>
      <c r="D17" s="66" t="s">
        <v>92</v>
      </c>
      <c r="E17" s="54">
        <f>SUM(E19)</f>
        <v>78472</v>
      </c>
      <c r="F17" s="54">
        <f>SUM(F18:F20)</f>
        <v>159662</v>
      </c>
      <c r="G17" s="173">
        <f>SUM(G18:H19)</f>
        <v>62821.3</v>
      </c>
      <c r="H17" s="174"/>
      <c r="I17" s="55">
        <f>SUM(I18:I20)</f>
        <v>62821.3</v>
      </c>
      <c r="J17" s="55">
        <v>62821.3</v>
      </c>
    </row>
    <row r="18" spans="1:15" x14ac:dyDescent="0.25">
      <c r="A18" s="58"/>
      <c r="B18" s="59"/>
      <c r="C18" s="60" t="s">
        <v>109</v>
      </c>
      <c r="D18" s="61" t="s">
        <v>38</v>
      </c>
      <c r="E18" s="126">
        <v>0</v>
      </c>
      <c r="F18" s="126">
        <v>154662</v>
      </c>
      <c r="G18" s="171">
        <v>52321.3</v>
      </c>
      <c r="H18" s="172"/>
      <c r="I18" s="125">
        <v>52321.3</v>
      </c>
      <c r="J18" s="125">
        <v>52321.3</v>
      </c>
    </row>
    <row r="19" spans="1:15" x14ac:dyDescent="0.25">
      <c r="A19" s="58"/>
      <c r="B19" s="59"/>
      <c r="C19" s="60" t="s">
        <v>108</v>
      </c>
      <c r="D19" s="61" t="s">
        <v>93</v>
      </c>
      <c r="E19" s="126">
        <v>78472</v>
      </c>
      <c r="F19" s="126">
        <v>5000</v>
      </c>
      <c r="G19" s="171">
        <v>10500</v>
      </c>
      <c r="H19" s="172"/>
      <c r="I19" s="125">
        <v>10500</v>
      </c>
      <c r="J19" s="125">
        <v>10500</v>
      </c>
    </row>
    <row r="20" spans="1:15" x14ac:dyDescent="0.25">
      <c r="A20" s="58"/>
      <c r="B20" s="59"/>
      <c r="C20" s="60" t="s">
        <v>111</v>
      </c>
      <c r="D20" s="61" t="s">
        <v>94</v>
      </c>
      <c r="E20" s="126">
        <v>0</v>
      </c>
      <c r="F20" s="126">
        <v>0</v>
      </c>
      <c r="G20" s="171">
        <v>0</v>
      </c>
      <c r="H20" s="172"/>
      <c r="I20" s="125">
        <v>0</v>
      </c>
      <c r="J20" s="125">
        <v>0</v>
      </c>
    </row>
    <row r="21" spans="1:15" ht="21" customHeight="1" x14ac:dyDescent="0.25">
      <c r="A21" s="58"/>
      <c r="B21" s="63">
        <v>67</v>
      </c>
      <c r="C21" s="64"/>
      <c r="D21" s="53" t="s">
        <v>45</v>
      </c>
      <c r="E21" s="54">
        <f>E22+E23</f>
        <v>684136.95</v>
      </c>
      <c r="F21" s="54">
        <f>F22+F23</f>
        <v>729363.01</v>
      </c>
      <c r="G21" s="180">
        <f>SUM(G22:H23)</f>
        <v>701250.62</v>
      </c>
      <c r="H21" s="181"/>
      <c r="I21" s="67">
        <f>SUM(I22:I23)</f>
        <v>701250.62</v>
      </c>
      <c r="J21" s="67">
        <f>SUM(J22:J23)</f>
        <v>701250.62</v>
      </c>
    </row>
    <row r="22" spans="1:15" x14ac:dyDescent="0.25">
      <c r="A22" s="58"/>
      <c r="B22" s="63"/>
      <c r="C22" s="60" t="s">
        <v>112</v>
      </c>
      <c r="D22" s="90" t="s">
        <v>95</v>
      </c>
      <c r="E22" s="126">
        <v>113700</v>
      </c>
      <c r="F22" s="126">
        <v>38892</v>
      </c>
      <c r="G22" s="171">
        <v>8892</v>
      </c>
      <c r="H22" s="172"/>
      <c r="I22" s="125">
        <v>8892</v>
      </c>
      <c r="J22" s="125">
        <v>8892</v>
      </c>
    </row>
    <row r="23" spans="1:15" x14ac:dyDescent="0.25">
      <c r="A23" s="58"/>
      <c r="B23" s="59"/>
      <c r="C23" s="60" t="s">
        <v>113</v>
      </c>
      <c r="D23" s="61" t="s">
        <v>63</v>
      </c>
      <c r="E23" s="126">
        <v>570436.94999999995</v>
      </c>
      <c r="F23" s="126">
        <v>690471.01</v>
      </c>
      <c r="G23" s="171">
        <v>692358.62</v>
      </c>
      <c r="H23" s="172"/>
      <c r="I23" s="125">
        <v>692358.62</v>
      </c>
      <c r="J23" s="125">
        <v>692358.62</v>
      </c>
    </row>
    <row r="24" spans="1:15" x14ac:dyDescent="0.25">
      <c r="A24" s="68">
        <v>7</v>
      </c>
      <c r="B24" s="69"/>
      <c r="C24" s="68"/>
      <c r="D24" s="53" t="s">
        <v>18</v>
      </c>
      <c r="E24" s="54">
        <f>SUM(E25)</f>
        <v>24593.08</v>
      </c>
      <c r="F24" s="54">
        <v>0</v>
      </c>
      <c r="G24" s="173">
        <v>0</v>
      </c>
      <c r="H24" s="174"/>
      <c r="I24" s="55">
        <v>0</v>
      </c>
      <c r="J24" s="55">
        <v>0</v>
      </c>
      <c r="N24" s="16"/>
    </row>
    <row r="25" spans="1:15" x14ac:dyDescent="0.25">
      <c r="A25" s="70"/>
      <c r="B25" s="52">
        <v>71</v>
      </c>
      <c r="C25" s="70"/>
      <c r="D25" s="53" t="s">
        <v>96</v>
      </c>
      <c r="E25" s="54">
        <v>24593.08</v>
      </c>
      <c r="F25" s="62">
        <v>0</v>
      </c>
      <c r="G25" s="175">
        <v>0</v>
      </c>
      <c r="H25" s="176"/>
      <c r="I25" s="57">
        <v>0</v>
      </c>
      <c r="J25" s="57">
        <v>0</v>
      </c>
      <c r="N25" s="16"/>
    </row>
    <row r="26" spans="1:15" x14ac:dyDescent="0.25">
      <c r="A26" s="70"/>
      <c r="B26" s="71"/>
      <c r="C26" s="60" t="s">
        <v>122</v>
      </c>
      <c r="D26" s="90" t="s">
        <v>96</v>
      </c>
      <c r="E26" s="126">
        <v>24593.08</v>
      </c>
      <c r="F26" s="126">
        <v>0</v>
      </c>
      <c r="G26" s="171">
        <v>0</v>
      </c>
      <c r="H26" s="172"/>
      <c r="I26" s="125">
        <v>0</v>
      </c>
      <c r="J26" s="125">
        <v>0</v>
      </c>
      <c r="N26" s="16"/>
    </row>
    <row r="27" spans="1:15" x14ac:dyDescent="0.25">
      <c r="A27" s="51">
        <v>9</v>
      </c>
      <c r="B27" s="52">
        <v>91</v>
      </c>
      <c r="C27" s="64"/>
      <c r="D27" s="53" t="s">
        <v>119</v>
      </c>
      <c r="E27" s="54">
        <f>SUM(E28:E29)</f>
        <v>43432.75</v>
      </c>
      <c r="F27" s="54">
        <f>SUM(F28:F29)</f>
        <v>102261</v>
      </c>
      <c r="G27" s="173">
        <v>0</v>
      </c>
      <c r="H27" s="174"/>
      <c r="I27" s="55">
        <v>0</v>
      </c>
      <c r="J27" s="57">
        <v>0</v>
      </c>
      <c r="O27" s="16"/>
    </row>
    <row r="28" spans="1:15" x14ac:dyDescent="0.25">
      <c r="A28" s="70"/>
      <c r="B28" s="71"/>
      <c r="C28" s="60" t="s">
        <v>109</v>
      </c>
      <c r="D28" s="90" t="s">
        <v>118</v>
      </c>
      <c r="E28" s="126">
        <v>0</v>
      </c>
      <c r="F28" s="126">
        <v>0</v>
      </c>
      <c r="G28" s="171">
        <v>0</v>
      </c>
      <c r="H28" s="172"/>
      <c r="I28" s="125">
        <v>0</v>
      </c>
      <c r="J28" s="125">
        <v>0</v>
      </c>
      <c r="N28" s="16"/>
    </row>
    <row r="29" spans="1:15" x14ac:dyDescent="0.25">
      <c r="A29" s="70"/>
      <c r="B29" s="71"/>
      <c r="C29" s="60" t="s">
        <v>110</v>
      </c>
      <c r="D29" s="90" t="s">
        <v>118</v>
      </c>
      <c r="E29" s="126">
        <v>43432.75</v>
      </c>
      <c r="F29" s="126">
        <v>102261</v>
      </c>
      <c r="G29" s="171">
        <v>0</v>
      </c>
      <c r="H29" s="172"/>
      <c r="I29" s="125">
        <v>0</v>
      </c>
      <c r="J29" s="125">
        <v>0</v>
      </c>
    </row>
    <row r="30" spans="1:15" s="24" customFormat="1" ht="15.75" x14ac:dyDescent="0.25">
      <c r="A30" s="79"/>
      <c r="B30" s="80"/>
      <c r="C30" s="79"/>
      <c r="D30" s="81" t="s">
        <v>97</v>
      </c>
      <c r="E30" s="82">
        <f>E10+E24</f>
        <v>1340218.7200000002</v>
      </c>
      <c r="F30" s="82">
        <f>F13+F15+F17+F21</f>
        <v>1492625.01</v>
      </c>
      <c r="G30" s="191">
        <f>SUM(G10)</f>
        <v>1984568.93</v>
      </c>
      <c r="H30" s="192"/>
      <c r="I30" s="83">
        <f>I10</f>
        <v>1984568.9300000002</v>
      </c>
      <c r="J30" s="83">
        <f>SUM(J10)</f>
        <v>1984568.9300000002</v>
      </c>
    </row>
    <row r="31" spans="1:15" x14ac:dyDescent="0.25">
      <c r="A31" s="18"/>
      <c r="B31" s="22"/>
      <c r="C31" s="18"/>
      <c r="D31" s="19"/>
      <c r="E31" s="20"/>
      <c r="F31" s="20"/>
      <c r="G31" s="197"/>
      <c r="H31" s="197"/>
      <c r="J31" s="15"/>
    </row>
    <row r="32" spans="1:15" ht="20.25" customHeight="1" x14ac:dyDescent="0.25">
      <c r="A32" s="18"/>
      <c r="B32" s="22"/>
      <c r="C32" s="18"/>
      <c r="D32" s="19"/>
      <c r="E32" s="20"/>
      <c r="F32" s="20"/>
      <c r="G32" s="198"/>
      <c r="H32" s="198"/>
      <c r="I32" s="16"/>
    </row>
    <row r="33" spans="1:10" ht="15.75" customHeight="1" x14ac:dyDescent="0.25">
      <c r="A33" s="136" t="s">
        <v>19</v>
      </c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18" x14ac:dyDescent="0.25">
      <c r="A34" s="1"/>
      <c r="B34" s="21"/>
      <c r="C34" s="1"/>
      <c r="D34" s="1"/>
      <c r="E34" s="2"/>
      <c r="F34" s="2"/>
      <c r="G34" s="189"/>
      <c r="H34" s="189"/>
    </row>
    <row r="35" spans="1:10" ht="15.75" x14ac:dyDescent="0.25">
      <c r="A35" s="72" t="s">
        <v>13</v>
      </c>
      <c r="B35" s="73" t="s">
        <v>14</v>
      </c>
      <c r="C35" s="72" t="s">
        <v>15</v>
      </c>
      <c r="D35" s="86" t="s">
        <v>20</v>
      </c>
      <c r="E35" s="86" t="s">
        <v>141</v>
      </c>
      <c r="F35" s="86" t="s">
        <v>142</v>
      </c>
      <c r="G35" s="182" t="s">
        <v>140</v>
      </c>
      <c r="H35" s="183"/>
      <c r="I35" s="81" t="s">
        <v>144</v>
      </c>
      <c r="J35" s="81" t="s">
        <v>143</v>
      </c>
    </row>
    <row r="36" spans="1:10" ht="16.5" x14ac:dyDescent="0.25">
      <c r="A36" s="72"/>
      <c r="B36" s="97"/>
      <c r="C36" s="98"/>
      <c r="D36" s="98" t="s">
        <v>97</v>
      </c>
      <c r="E36" s="99">
        <f>E37+E55</f>
        <v>1272193.5091154024</v>
      </c>
      <c r="F36" s="99">
        <f>SUM(F66)</f>
        <v>1492625.01</v>
      </c>
      <c r="G36" s="184">
        <f>G37+G55</f>
        <v>1984568.9300000002</v>
      </c>
      <c r="H36" s="185"/>
      <c r="I36" s="100">
        <f>I37+I55</f>
        <v>1984568.9300000002</v>
      </c>
      <c r="J36" s="100">
        <f>J37+J55</f>
        <v>1984568.9300000002</v>
      </c>
    </row>
    <row r="37" spans="1:10" x14ac:dyDescent="0.25">
      <c r="A37" s="52">
        <v>3</v>
      </c>
      <c r="B37" s="52"/>
      <c r="C37" s="87"/>
      <c r="D37" s="53" t="s">
        <v>21</v>
      </c>
      <c r="E37" s="54">
        <f>E38+E44+E51</f>
        <v>1247600.3991154023</v>
      </c>
      <c r="F37" s="54">
        <f>F38+F44+F51</f>
        <v>1452315.01</v>
      </c>
      <c r="G37" s="173">
        <f>G38+G44+G51</f>
        <v>1892430.6300000001</v>
      </c>
      <c r="H37" s="174"/>
      <c r="I37" s="55">
        <f>I38+I44+I51</f>
        <v>1892430.6300000001</v>
      </c>
      <c r="J37" s="55">
        <f>J38+J44+J51</f>
        <v>1892430.6300000001</v>
      </c>
    </row>
    <row r="38" spans="1:10" x14ac:dyDescent="0.25">
      <c r="A38" s="52"/>
      <c r="B38" s="52">
        <v>31</v>
      </c>
      <c r="C38" s="87"/>
      <c r="D38" s="53" t="s">
        <v>22</v>
      </c>
      <c r="E38" s="88">
        <f>SUM(E39:E43)</f>
        <v>888605.37911540247</v>
      </c>
      <c r="F38" s="88">
        <f>SUM(F39:F43)</f>
        <v>1132695</v>
      </c>
      <c r="G38" s="173">
        <f>SUM(G39:H43)</f>
        <v>1254891.1200000001</v>
      </c>
      <c r="H38" s="174"/>
      <c r="I38" s="55">
        <f>SUM(I39:I43)</f>
        <v>1254891.1200000001</v>
      </c>
      <c r="J38" s="55">
        <f>SUM(J39:J43)</f>
        <v>1254891.1200000001</v>
      </c>
    </row>
    <row r="39" spans="1:10" x14ac:dyDescent="0.25">
      <c r="A39" s="52"/>
      <c r="B39" s="52"/>
      <c r="C39" s="124" t="s">
        <v>112</v>
      </c>
      <c r="D39" s="90" t="s">
        <v>17</v>
      </c>
      <c r="E39" s="120">
        <v>0</v>
      </c>
      <c r="F39" s="120">
        <v>30000</v>
      </c>
      <c r="G39" s="171">
        <v>0</v>
      </c>
      <c r="H39" s="172"/>
      <c r="I39" s="125">
        <v>0</v>
      </c>
      <c r="J39" s="125">
        <v>0</v>
      </c>
    </row>
    <row r="40" spans="1:10" x14ac:dyDescent="0.25">
      <c r="A40" s="52"/>
      <c r="B40" s="71"/>
      <c r="C40" s="124" t="s">
        <v>113</v>
      </c>
      <c r="D40" s="90" t="s">
        <v>114</v>
      </c>
      <c r="E40" s="120">
        <v>104808.81</v>
      </c>
      <c r="F40" s="120">
        <v>104808</v>
      </c>
      <c r="G40" s="171">
        <v>104808</v>
      </c>
      <c r="H40" s="172"/>
      <c r="I40" s="125">
        <v>104808</v>
      </c>
      <c r="J40" s="125">
        <v>104808</v>
      </c>
    </row>
    <row r="41" spans="1:10" x14ac:dyDescent="0.25">
      <c r="A41" s="52"/>
      <c r="B41" s="71"/>
      <c r="C41" s="124" t="s">
        <v>113</v>
      </c>
      <c r="D41" s="90" t="s">
        <v>115</v>
      </c>
      <c r="E41" s="120">
        <f>4142936/7.5345</f>
        <v>549862.1010020572</v>
      </c>
      <c r="F41" s="120">
        <v>510712</v>
      </c>
      <c r="G41" s="171">
        <v>527825.12</v>
      </c>
      <c r="H41" s="172"/>
      <c r="I41" s="125">
        <v>527825.12</v>
      </c>
      <c r="J41" s="125">
        <v>527825.12</v>
      </c>
    </row>
    <row r="42" spans="1:10" x14ac:dyDescent="0.25">
      <c r="A42" s="52"/>
      <c r="B42" s="71"/>
      <c r="C42" s="124" t="s">
        <v>109</v>
      </c>
      <c r="D42" s="90" t="s">
        <v>38</v>
      </c>
      <c r="E42" s="120">
        <v>0</v>
      </c>
      <c r="F42" s="120">
        <v>154662</v>
      </c>
      <c r="G42" s="171">
        <v>0</v>
      </c>
      <c r="H42" s="172"/>
      <c r="I42" s="125">
        <v>0</v>
      </c>
      <c r="J42" s="125">
        <v>0</v>
      </c>
    </row>
    <row r="43" spans="1:10" x14ac:dyDescent="0.25">
      <c r="A43" s="52"/>
      <c r="B43" s="71"/>
      <c r="C43" s="91" t="s">
        <v>110</v>
      </c>
      <c r="D43" s="92" t="s">
        <v>98</v>
      </c>
      <c r="E43" s="120">
        <f>1762579.25/7.5345</f>
        <v>233934.46811334527</v>
      </c>
      <c r="F43" s="120">
        <v>332513</v>
      </c>
      <c r="G43" s="171">
        <v>622258</v>
      </c>
      <c r="H43" s="172"/>
      <c r="I43" s="125">
        <v>622258</v>
      </c>
      <c r="J43" s="125">
        <v>622258</v>
      </c>
    </row>
    <row r="44" spans="1:10" x14ac:dyDescent="0.25">
      <c r="A44" s="59"/>
      <c r="B44" s="63">
        <v>32</v>
      </c>
      <c r="C44" s="93"/>
      <c r="D44" s="94" t="s">
        <v>34</v>
      </c>
      <c r="E44" s="88">
        <f>SUM(E45:E50)</f>
        <v>356694.55999999994</v>
      </c>
      <c r="F44" s="88">
        <f>SUM(F45:F50)</f>
        <v>317271.01</v>
      </c>
      <c r="G44" s="173">
        <f>G45+G46+G47+G48+G49+G50</f>
        <v>635129.51</v>
      </c>
      <c r="H44" s="174"/>
      <c r="I44" s="55">
        <f>SUM(I45:I50)</f>
        <v>635129.51</v>
      </c>
      <c r="J44" s="55">
        <f>SUM(J45:J50)</f>
        <v>635129.51</v>
      </c>
    </row>
    <row r="45" spans="1:10" x14ac:dyDescent="0.25">
      <c r="A45" s="59"/>
      <c r="B45" s="59"/>
      <c r="C45" s="91" t="s">
        <v>112</v>
      </c>
      <c r="D45" s="92" t="s">
        <v>17</v>
      </c>
      <c r="E45" s="120">
        <v>8892.43</v>
      </c>
      <c r="F45" s="120">
        <v>8892</v>
      </c>
      <c r="G45" s="171">
        <v>8892</v>
      </c>
      <c r="H45" s="172"/>
      <c r="I45" s="125">
        <v>8892</v>
      </c>
      <c r="J45" s="125">
        <v>8892</v>
      </c>
    </row>
    <row r="46" spans="1:10" x14ac:dyDescent="0.25">
      <c r="A46" s="59"/>
      <c r="B46" s="59"/>
      <c r="C46" s="91" t="s">
        <v>113</v>
      </c>
      <c r="D46" s="90" t="s">
        <v>63</v>
      </c>
      <c r="E46" s="120">
        <v>0</v>
      </c>
      <c r="F46" s="120">
        <v>19908.5</v>
      </c>
      <c r="G46" s="171">
        <v>19908.5</v>
      </c>
      <c r="H46" s="172"/>
      <c r="I46" s="125">
        <v>19908.5</v>
      </c>
      <c r="J46" s="125">
        <v>19908.5</v>
      </c>
    </row>
    <row r="47" spans="1:10" x14ac:dyDescent="0.25">
      <c r="A47" s="59"/>
      <c r="B47" s="59"/>
      <c r="C47" s="91" t="s">
        <v>113</v>
      </c>
      <c r="D47" s="90" t="s">
        <v>121</v>
      </c>
      <c r="E47" s="120">
        <v>0</v>
      </c>
      <c r="F47" s="120">
        <v>15225.51</v>
      </c>
      <c r="G47" s="171">
        <v>0</v>
      </c>
      <c r="H47" s="172"/>
      <c r="I47" s="125">
        <v>0</v>
      </c>
      <c r="J47" s="125">
        <v>0</v>
      </c>
    </row>
    <row r="48" spans="1:10" x14ac:dyDescent="0.25">
      <c r="A48" s="59"/>
      <c r="B48" s="59"/>
      <c r="C48" s="91" t="s">
        <v>109</v>
      </c>
      <c r="D48" s="92" t="s">
        <v>38</v>
      </c>
      <c r="E48" s="120">
        <v>0</v>
      </c>
      <c r="F48" s="120">
        <v>1339</v>
      </c>
      <c r="G48" s="171">
        <v>0</v>
      </c>
      <c r="H48" s="172"/>
      <c r="I48" s="125">
        <v>0</v>
      </c>
      <c r="J48" s="125">
        <v>0</v>
      </c>
    </row>
    <row r="49" spans="1:10" x14ac:dyDescent="0.25">
      <c r="A49" s="59"/>
      <c r="B49" s="59"/>
      <c r="C49" s="91" t="s">
        <v>110</v>
      </c>
      <c r="D49" s="92" t="s">
        <v>98</v>
      </c>
      <c r="E49" s="120">
        <v>271918.21999999997</v>
      </c>
      <c r="F49" s="120">
        <v>266906</v>
      </c>
      <c r="G49" s="171">
        <v>595829.01</v>
      </c>
      <c r="H49" s="172"/>
      <c r="I49" s="125">
        <v>595829.01</v>
      </c>
      <c r="J49" s="125">
        <v>595829.01</v>
      </c>
    </row>
    <row r="50" spans="1:10" x14ac:dyDescent="0.25">
      <c r="A50" s="59"/>
      <c r="B50" s="59"/>
      <c r="C50" s="91" t="s">
        <v>108</v>
      </c>
      <c r="D50" s="92" t="s">
        <v>82</v>
      </c>
      <c r="E50" s="120">
        <v>75883.91</v>
      </c>
      <c r="F50" s="120">
        <v>5000</v>
      </c>
      <c r="G50" s="171">
        <v>10500</v>
      </c>
      <c r="H50" s="172"/>
      <c r="I50" s="125">
        <v>10500</v>
      </c>
      <c r="J50" s="125">
        <v>10500</v>
      </c>
    </row>
    <row r="51" spans="1:10" x14ac:dyDescent="0.25">
      <c r="A51" s="59"/>
      <c r="B51" s="63">
        <v>34</v>
      </c>
      <c r="C51" s="93"/>
      <c r="D51" s="65" t="s">
        <v>80</v>
      </c>
      <c r="E51" s="88">
        <f>SUM(E52)</f>
        <v>2300.46</v>
      </c>
      <c r="F51" s="88">
        <f>SUM(F52)</f>
        <v>2349</v>
      </c>
      <c r="G51" s="173">
        <f>SUM(G52)</f>
        <v>2410</v>
      </c>
      <c r="H51" s="174"/>
      <c r="I51" s="55">
        <f>SUM(I52)</f>
        <v>2410</v>
      </c>
      <c r="J51" s="55">
        <f>SUM(J52)</f>
        <v>2410</v>
      </c>
    </row>
    <row r="52" spans="1:10" x14ac:dyDescent="0.25">
      <c r="A52" s="59"/>
      <c r="B52" s="63"/>
      <c r="C52" s="91" t="s">
        <v>110</v>
      </c>
      <c r="D52" s="92" t="s">
        <v>100</v>
      </c>
      <c r="E52" s="120">
        <v>2300.46</v>
      </c>
      <c r="F52" s="120">
        <v>2349</v>
      </c>
      <c r="G52" s="171">
        <v>2410</v>
      </c>
      <c r="H52" s="172"/>
      <c r="I52" s="125">
        <v>2410</v>
      </c>
      <c r="J52" s="125">
        <v>2410</v>
      </c>
    </row>
    <row r="53" spans="1:10" x14ac:dyDescent="0.25">
      <c r="A53" s="59"/>
      <c r="B53" s="63">
        <v>38</v>
      </c>
      <c r="C53" s="93"/>
      <c r="D53" s="65" t="s">
        <v>99</v>
      </c>
      <c r="E53" s="88">
        <f>SUM(E54)</f>
        <v>0</v>
      </c>
      <c r="F53" s="88">
        <v>0</v>
      </c>
      <c r="G53" s="173">
        <v>0</v>
      </c>
      <c r="H53" s="174"/>
      <c r="I53" s="55">
        <v>0</v>
      </c>
      <c r="J53" s="55">
        <v>0</v>
      </c>
    </row>
    <row r="54" spans="1:10" x14ac:dyDescent="0.25">
      <c r="A54" s="59"/>
      <c r="B54" s="63"/>
      <c r="C54" s="91" t="s">
        <v>110</v>
      </c>
      <c r="D54" s="92" t="s">
        <v>98</v>
      </c>
      <c r="E54" s="89">
        <v>0</v>
      </c>
      <c r="F54" s="89">
        <v>0</v>
      </c>
      <c r="G54" s="175">
        <v>0</v>
      </c>
      <c r="H54" s="176"/>
      <c r="I54" s="57">
        <v>0</v>
      </c>
      <c r="J54" s="57">
        <v>0</v>
      </c>
    </row>
    <row r="55" spans="1:10" x14ac:dyDescent="0.25">
      <c r="A55" s="69">
        <v>4</v>
      </c>
      <c r="B55" s="69"/>
      <c r="C55" s="95"/>
      <c r="D55" s="53" t="s">
        <v>23</v>
      </c>
      <c r="E55" s="88">
        <f>E56+E62</f>
        <v>24593.11</v>
      </c>
      <c r="F55" s="88">
        <f>F56+F62</f>
        <v>40310</v>
      </c>
      <c r="G55" s="173">
        <f>SUM(G56)</f>
        <v>92138.3</v>
      </c>
      <c r="H55" s="174"/>
      <c r="I55" s="55">
        <f>SUM(I56)</f>
        <v>92138.3</v>
      </c>
      <c r="J55" s="55">
        <f>SUM(J56)</f>
        <v>92138.3</v>
      </c>
    </row>
    <row r="56" spans="1:10" x14ac:dyDescent="0.25">
      <c r="A56" s="71"/>
      <c r="B56" s="52">
        <v>42</v>
      </c>
      <c r="C56" s="96"/>
      <c r="D56" s="53" t="s">
        <v>47</v>
      </c>
      <c r="E56" s="88">
        <f>E57+E59+E60</f>
        <v>11385.67</v>
      </c>
      <c r="F56" s="88">
        <f>SUM(F57:F61)</f>
        <v>40310</v>
      </c>
      <c r="G56" s="173">
        <f>G57+G58</f>
        <v>92138.3</v>
      </c>
      <c r="H56" s="174"/>
      <c r="I56" s="55">
        <f>SUM(I57:I58)</f>
        <v>92138.3</v>
      </c>
      <c r="J56" s="55">
        <f>SUM(J57:J58)</f>
        <v>92138.3</v>
      </c>
    </row>
    <row r="57" spans="1:10" x14ac:dyDescent="0.25">
      <c r="A57" s="71"/>
      <c r="B57" s="71"/>
      <c r="C57" s="124" t="s">
        <v>113</v>
      </c>
      <c r="D57" s="90" t="s">
        <v>116</v>
      </c>
      <c r="E57" s="126">
        <v>7367.44</v>
      </c>
      <c r="F57" s="120">
        <v>39817</v>
      </c>
      <c r="G57" s="171">
        <v>39817</v>
      </c>
      <c r="H57" s="172"/>
      <c r="I57" s="125">
        <v>39817</v>
      </c>
      <c r="J57" s="125">
        <v>39817</v>
      </c>
    </row>
    <row r="58" spans="1:10" x14ac:dyDescent="0.25">
      <c r="A58" s="71"/>
      <c r="B58" s="71"/>
      <c r="C58" s="124" t="s">
        <v>109</v>
      </c>
      <c r="D58" s="90" t="s">
        <v>38</v>
      </c>
      <c r="E58" s="120">
        <v>0</v>
      </c>
      <c r="F58" s="120">
        <v>0</v>
      </c>
      <c r="G58" s="171">
        <v>52321.3</v>
      </c>
      <c r="H58" s="172"/>
      <c r="I58" s="125">
        <v>52321.3</v>
      </c>
      <c r="J58" s="125">
        <v>52321.3</v>
      </c>
    </row>
    <row r="59" spans="1:10" x14ac:dyDescent="0.25">
      <c r="A59" s="71"/>
      <c r="B59" s="71"/>
      <c r="C59" s="91" t="s">
        <v>110</v>
      </c>
      <c r="D59" s="92" t="s">
        <v>98</v>
      </c>
      <c r="E59" s="126">
        <v>1430.14</v>
      </c>
      <c r="F59" s="120">
        <v>493</v>
      </c>
      <c r="G59" s="171">
        <v>0</v>
      </c>
      <c r="H59" s="172"/>
      <c r="I59" s="125">
        <v>0</v>
      </c>
      <c r="J59" s="125">
        <v>0</v>
      </c>
    </row>
    <row r="60" spans="1:10" x14ac:dyDescent="0.25">
      <c r="A60" s="71"/>
      <c r="B60" s="71"/>
      <c r="C60" s="124" t="s">
        <v>111</v>
      </c>
      <c r="D60" s="90" t="s">
        <v>94</v>
      </c>
      <c r="E60" s="120">
        <v>2588.09</v>
      </c>
      <c r="F60" s="120">
        <v>0</v>
      </c>
      <c r="G60" s="171">
        <v>0</v>
      </c>
      <c r="H60" s="172"/>
      <c r="I60" s="125">
        <v>0</v>
      </c>
      <c r="J60" s="125">
        <v>0</v>
      </c>
    </row>
    <row r="61" spans="1:10" x14ac:dyDescent="0.25">
      <c r="A61" s="52"/>
      <c r="B61" s="52"/>
      <c r="C61" s="124" t="s">
        <v>122</v>
      </c>
      <c r="D61" s="90" t="s">
        <v>87</v>
      </c>
      <c r="E61" s="120">
        <v>0</v>
      </c>
      <c r="F61" s="127">
        <v>0</v>
      </c>
      <c r="G61" s="199">
        <v>0</v>
      </c>
      <c r="H61" s="200"/>
      <c r="I61" s="128">
        <v>0</v>
      </c>
      <c r="J61" s="128">
        <v>0</v>
      </c>
    </row>
    <row r="62" spans="1:10" x14ac:dyDescent="0.25">
      <c r="A62" s="71"/>
      <c r="B62" s="52">
        <v>45</v>
      </c>
      <c r="C62" s="93"/>
      <c r="D62" s="66" t="s">
        <v>81</v>
      </c>
      <c r="E62" s="127">
        <f>SUM(E63)</f>
        <v>13207.44</v>
      </c>
      <c r="F62" s="127">
        <f>SUM(F63:F65)</f>
        <v>0</v>
      </c>
      <c r="G62" s="199">
        <v>0</v>
      </c>
      <c r="H62" s="200"/>
      <c r="I62" s="128">
        <v>0</v>
      </c>
      <c r="J62" s="128">
        <v>0</v>
      </c>
    </row>
    <row r="63" spans="1:10" x14ac:dyDescent="0.25">
      <c r="A63" s="71"/>
      <c r="B63" s="52"/>
      <c r="C63" s="91" t="s">
        <v>113</v>
      </c>
      <c r="D63" s="61" t="s">
        <v>63</v>
      </c>
      <c r="E63" s="126">
        <v>13207.44</v>
      </c>
      <c r="F63" s="120">
        <v>0</v>
      </c>
      <c r="G63" s="171">
        <v>0</v>
      </c>
      <c r="H63" s="172"/>
      <c r="I63" s="125">
        <v>0</v>
      </c>
      <c r="J63" s="125">
        <v>0</v>
      </c>
    </row>
    <row r="64" spans="1:10" x14ac:dyDescent="0.25">
      <c r="A64" s="71"/>
      <c r="B64" s="71"/>
      <c r="C64" s="91" t="s">
        <v>110</v>
      </c>
      <c r="D64" s="92" t="s">
        <v>98</v>
      </c>
      <c r="E64" s="120">
        <v>0</v>
      </c>
      <c r="F64" s="120">
        <v>0</v>
      </c>
      <c r="G64" s="171">
        <v>0</v>
      </c>
      <c r="H64" s="172"/>
      <c r="I64" s="125">
        <v>0</v>
      </c>
      <c r="J64" s="125">
        <v>0</v>
      </c>
    </row>
    <row r="65" spans="1:10" x14ac:dyDescent="0.25">
      <c r="A65" s="71"/>
      <c r="B65" s="71"/>
      <c r="C65" s="91" t="s">
        <v>123</v>
      </c>
      <c r="D65" s="92" t="s">
        <v>88</v>
      </c>
      <c r="E65" s="120">
        <v>0</v>
      </c>
      <c r="F65" s="120">
        <v>0</v>
      </c>
      <c r="G65" s="171">
        <v>0</v>
      </c>
      <c r="H65" s="172"/>
      <c r="I65" s="125">
        <v>0</v>
      </c>
      <c r="J65" s="125">
        <v>0</v>
      </c>
    </row>
    <row r="66" spans="1:10" ht="16.5" x14ac:dyDescent="0.25">
      <c r="A66" s="25"/>
      <c r="B66" s="103"/>
      <c r="C66" s="103"/>
      <c r="D66" s="103" t="s">
        <v>97</v>
      </c>
      <c r="E66" s="101">
        <f>E36</f>
        <v>1272193.5091154024</v>
      </c>
      <c r="F66" s="101">
        <f>F37+F55</f>
        <v>1492625.01</v>
      </c>
      <c r="G66" s="195">
        <f>SUM(G36)</f>
        <v>1984568.9300000002</v>
      </c>
      <c r="H66" s="196"/>
      <c r="I66" s="102">
        <f>I36</f>
        <v>1984568.9300000002</v>
      </c>
      <c r="J66" s="102">
        <f>J36</f>
        <v>1984568.9300000002</v>
      </c>
    </row>
    <row r="69" spans="1:10" x14ac:dyDescent="0.25">
      <c r="E69" s="16"/>
    </row>
    <row r="71" spans="1:10" x14ac:dyDescent="0.25">
      <c r="E71" s="16"/>
    </row>
    <row r="73" spans="1:10" x14ac:dyDescent="0.25">
      <c r="F73" s="16"/>
    </row>
  </sheetData>
  <mergeCells count="67">
    <mergeCell ref="A33:J33"/>
    <mergeCell ref="G64:H64"/>
    <mergeCell ref="G65:H65"/>
    <mergeCell ref="G66:H66"/>
    <mergeCell ref="G31:H31"/>
    <mergeCell ref="G34:H34"/>
    <mergeCell ref="G32:H32"/>
    <mergeCell ref="G58:H58"/>
    <mergeCell ref="G59:H59"/>
    <mergeCell ref="G60:H60"/>
    <mergeCell ref="G61:H61"/>
    <mergeCell ref="G62:H62"/>
    <mergeCell ref="G63:H63"/>
    <mergeCell ref="G53:H53"/>
    <mergeCell ref="G54:H54"/>
    <mergeCell ref="G55:H55"/>
    <mergeCell ref="G56:H56"/>
    <mergeCell ref="G57:H57"/>
    <mergeCell ref="G48:H48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G38:H38"/>
    <mergeCell ref="G39:H39"/>
    <mergeCell ref="G40:H40"/>
    <mergeCell ref="G41:H41"/>
    <mergeCell ref="G42:H42"/>
    <mergeCell ref="G35:H35"/>
    <mergeCell ref="G36:H36"/>
    <mergeCell ref="G37:H37"/>
    <mergeCell ref="A2:J2"/>
    <mergeCell ref="A4:J4"/>
    <mergeCell ref="A6:J6"/>
    <mergeCell ref="G8:H8"/>
    <mergeCell ref="G7:H7"/>
    <mergeCell ref="G5:H5"/>
    <mergeCell ref="G3:H3"/>
    <mergeCell ref="G30:H30"/>
    <mergeCell ref="G9:H9"/>
    <mergeCell ref="G10:H10"/>
    <mergeCell ref="G11:H11"/>
    <mergeCell ref="G12:H12"/>
    <mergeCell ref="G13:H13"/>
    <mergeCell ref="G28:H28"/>
    <mergeCell ref="G29:H29"/>
    <mergeCell ref="G21:H21"/>
    <mergeCell ref="G22:H22"/>
    <mergeCell ref="G23:H23"/>
    <mergeCell ref="G24:H24"/>
    <mergeCell ref="G25:H25"/>
    <mergeCell ref="G14:H14"/>
    <mergeCell ref="G15:H15"/>
    <mergeCell ref="A1:J1"/>
    <mergeCell ref="G26:H26"/>
    <mergeCell ref="G27:H27"/>
    <mergeCell ref="G16:H16"/>
    <mergeCell ref="G17:H17"/>
    <mergeCell ref="G18:H18"/>
    <mergeCell ref="G19:H19"/>
    <mergeCell ref="G20:H20"/>
    <mergeCell ref="A9:D9"/>
  </mergeCells>
  <phoneticPr fontId="2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view="pageLayout" zoomScale="90" zoomScaleNormal="100" zoomScalePageLayoutView="90" workbookViewId="0">
      <selection activeCell="B23" sqref="B23"/>
    </sheetView>
  </sheetViews>
  <sheetFormatPr defaultRowHeight="15" x14ac:dyDescent="0.25"/>
  <cols>
    <col min="1" max="1" width="46.85546875" customWidth="1"/>
    <col min="2" max="5" width="45.85546875" customWidth="1"/>
    <col min="6" max="6" width="32.140625" customWidth="1"/>
  </cols>
  <sheetData>
    <row r="1" spans="1:6" ht="40.5" customHeight="1" x14ac:dyDescent="0.25">
      <c r="A1" s="136" t="s">
        <v>153</v>
      </c>
      <c r="B1" s="136"/>
      <c r="C1" s="136"/>
      <c r="D1" s="136"/>
      <c r="E1" s="136"/>
      <c r="F1" s="136"/>
    </row>
    <row r="2" spans="1:6" ht="18" customHeight="1" x14ac:dyDescent="0.25">
      <c r="A2" s="1"/>
      <c r="B2" s="1"/>
      <c r="C2" s="1"/>
      <c r="D2" s="1"/>
      <c r="E2" s="1"/>
      <c r="F2" s="1"/>
    </row>
    <row r="3" spans="1:6" ht="18" x14ac:dyDescent="0.25">
      <c r="A3" s="136" t="s">
        <v>31</v>
      </c>
      <c r="B3" s="136"/>
      <c r="C3" s="136"/>
      <c r="D3" s="136"/>
      <c r="E3" s="136"/>
      <c r="F3" s="136"/>
    </row>
    <row r="4" spans="1:6" ht="18" x14ac:dyDescent="0.25">
      <c r="A4" s="1"/>
      <c r="B4" s="1"/>
      <c r="C4" s="1"/>
      <c r="D4" s="1"/>
      <c r="E4" s="1"/>
      <c r="F4" s="30"/>
    </row>
    <row r="5" spans="1:6" ht="18" customHeight="1" x14ac:dyDescent="0.25">
      <c r="A5" s="136" t="s">
        <v>12</v>
      </c>
      <c r="B5" s="136"/>
      <c r="C5" s="136"/>
      <c r="D5" s="136"/>
      <c r="E5" s="136"/>
      <c r="F5" s="136"/>
    </row>
    <row r="6" spans="1:6" ht="18" x14ac:dyDescent="0.25">
      <c r="A6" s="1"/>
      <c r="B6" s="1"/>
      <c r="C6" s="1"/>
      <c r="D6" s="1"/>
      <c r="E6" s="1"/>
      <c r="F6" s="30"/>
    </row>
    <row r="7" spans="1:6" ht="15.75" customHeight="1" x14ac:dyDescent="0.25">
      <c r="A7" s="136" t="s">
        <v>24</v>
      </c>
      <c r="B7" s="136"/>
      <c r="C7" s="136"/>
      <c r="D7" s="136"/>
      <c r="E7" s="136"/>
      <c r="F7" s="136"/>
    </row>
    <row r="8" spans="1:6" ht="18" x14ac:dyDescent="0.25">
      <c r="A8" s="1"/>
      <c r="B8" s="1"/>
      <c r="C8" s="1"/>
      <c r="D8" s="1"/>
      <c r="E8" s="1"/>
      <c r="F8" s="2"/>
    </row>
    <row r="9" spans="1:6" ht="18" x14ac:dyDescent="0.25">
      <c r="A9" s="29" t="s">
        <v>25</v>
      </c>
      <c r="B9" s="29" t="s">
        <v>145</v>
      </c>
      <c r="C9" s="29" t="s">
        <v>129</v>
      </c>
      <c r="D9" s="29" t="s">
        <v>137</v>
      </c>
      <c r="E9" s="29" t="s">
        <v>146</v>
      </c>
      <c r="F9" s="29" t="s">
        <v>147</v>
      </c>
    </row>
    <row r="10" spans="1:6" ht="15.75" customHeight="1" x14ac:dyDescent="0.25">
      <c r="A10" s="26" t="s">
        <v>26</v>
      </c>
      <c r="B10" s="28">
        <f>SUM(B11)</f>
        <v>1272193.51</v>
      </c>
      <c r="C10" s="28">
        <v>1492625.01</v>
      </c>
      <c r="D10" s="28">
        <v>1984568.93</v>
      </c>
      <c r="E10" s="28">
        <v>1984568.93</v>
      </c>
      <c r="F10" s="28">
        <v>1984568.93</v>
      </c>
    </row>
    <row r="11" spans="1:6" ht="15.75" customHeight="1" x14ac:dyDescent="0.25">
      <c r="A11" s="26" t="s">
        <v>89</v>
      </c>
      <c r="B11" s="129">
        <v>1272193.51</v>
      </c>
      <c r="C11" s="129">
        <v>1492625.01</v>
      </c>
      <c r="D11" s="129">
        <v>1984568.93</v>
      </c>
      <c r="E11" s="129">
        <v>1984568.93</v>
      </c>
      <c r="F11" s="129">
        <v>1984568.93</v>
      </c>
    </row>
    <row r="12" spans="1:6" x14ac:dyDescent="0.25">
      <c r="A12" s="27" t="s">
        <v>90</v>
      </c>
      <c r="B12" s="130">
        <v>1272193.51</v>
      </c>
      <c r="C12" s="130">
        <v>1492625.01</v>
      </c>
      <c r="D12" s="130">
        <v>1984568.93</v>
      </c>
      <c r="E12" s="130">
        <v>1984568.93</v>
      </c>
      <c r="F12" s="130">
        <v>1984568.93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1"/>
  <sheetViews>
    <sheetView view="pageLayout" topLeftCell="A55" zoomScale="90" zoomScaleNormal="90" zoomScaleSheetLayoutView="100" zoomScalePageLayoutView="90" workbookViewId="0">
      <selection activeCell="A69" sqref="A69:L69"/>
    </sheetView>
  </sheetViews>
  <sheetFormatPr defaultRowHeight="15" x14ac:dyDescent="0.25"/>
  <cols>
    <col min="1" max="1" width="4.85546875" customWidth="1"/>
    <col min="2" max="2" width="8.42578125" bestFit="1" customWidth="1"/>
    <col min="3" max="3" width="8.5703125" customWidth="1"/>
    <col min="4" max="4" width="72.140625" customWidth="1"/>
    <col min="5" max="6" width="25.28515625" style="109" customWidth="1"/>
    <col min="7" max="7" width="9.140625" style="108"/>
    <col min="8" max="8" width="11.85546875" style="108" customWidth="1"/>
    <col min="9" max="9" width="9.140625" style="108"/>
    <col min="10" max="10" width="13.140625" style="108" customWidth="1"/>
    <col min="11" max="11" width="9.140625" style="108"/>
    <col min="12" max="12" width="11" style="108" bestFit="1" customWidth="1"/>
    <col min="13" max="13" width="11" bestFit="1" customWidth="1"/>
  </cols>
  <sheetData>
    <row r="1" spans="1:12" ht="42" customHeight="1" x14ac:dyDescent="0.25">
      <c r="A1" s="136" t="s">
        <v>154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8" customHeight="1" x14ac:dyDescent="0.25">
      <c r="A2" s="232" t="s">
        <v>30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8" customHeight="1" x14ac:dyDescent="0.25">
      <c r="A3" s="1"/>
      <c r="B3" s="1"/>
      <c r="C3" s="1"/>
      <c r="D3" s="1"/>
      <c r="E3" s="107"/>
      <c r="F3" s="107"/>
    </row>
    <row r="4" spans="1:12" ht="25.5" customHeight="1" x14ac:dyDescent="0.25">
      <c r="A4" s="202" t="s">
        <v>32</v>
      </c>
      <c r="B4" s="202"/>
      <c r="C4" s="202"/>
      <c r="D4" s="115" t="s">
        <v>33</v>
      </c>
      <c r="E4" s="115" t="s">
        <v>138</v>
      </c>
      <c r="F4" s="115" t="s">
        <v>139</v>
      </c>
      <c r="G4" s="229" t="s">
        <v>140</v>
      </c>
      <c r="H4" s="229"/>
      <c r="I4" s="229" t="s">
        <v>148</v>
      </c>
      <c r="J4" s="229"/>
      <c r="K4" s="229" t="s">
        <v>149</v>
      </c>
      <c r="L4" s="229"/>
    </row>
    <row r="5" spans="1:12" s="14" customFormat="1" ht="18.75" customHeight="1" x14ac:dyDescent="0.25">
      <c r="A5" s="201" t="s">
        <v>50</v>
      </c>
      <c r="B5" s="201"/>
      <c r="C5" s="201"/>
      <c r="D5" s="116" t="s">
        <v>51</v>
      </c>
      <c r="E5" s="117">
        <f>SUM(E6)</f>
        <v>1272193.5094166833</v>
      </c>
      <c r="F5" s="117">
        <v>1492625.01</v>
      </c>
      <c r="G5" s="220">
        <f>SUM(G6)</f>
        <v>1984568.9300000002</v>
      </c>
      <c r="H5" s="220"/>
      <c r="I5" s="220">
        <f>SUM(I6)</f>
        <v>1984568.9300000002</v>
      </c>
      <c r="J5" s="220"/>
      <c r="K5" s="220">
        <f>SUM(K6)</f>
        <v>1984568.9300000002</v>
      </c>
      <c r="L5" s="220"/>
    </row>
    <row r="6" spans="1:12" s="14" customFormat="1" ht="15.75" x14ac:dyDescent="0.25">
      <c r="A6" s="203" t="s">
        <v>52</v>
      </c>
      <c r="B6" s="204"/>
      <c r="C6" s="118"/>
      <c r="D6" s="116" t="s">
        <v>53</v>
      </c>
      <c r="E6" s="117">
        <f>SUM(E7)</f>
        <v>1272193.5094166833</v>
      </c>
      <c r="F6" s="117">
        <v>1492625.01</v>
      </c>
      <c r="G6" s="220">
        <f>SUM(G7)</f>
        <v>1984568.9300000002</v>
      </c>
      <c r="H6" s="220"/>
      <c r="I6" s="220">
        <f>SUM(I7)</f>
        <v>1984568.9300000002</v>
      </c>
      <c r="J6" s="220"/>
      <c r="K6" s="220">
        <f>SUM(K7)</f>
        <v>1984568.9300000002</v>
      </c>
      <c r="L6" s="220"/>
    </row>
    <row r="7" spans="1:12" s="14" customFormat="1" ht="15.75" x14ac:dyDescent="0.25">
      <c r="A7" s="201" t="s">
        <v>54</v>
      </c>
      <c r="B7" s="201"/>
      <c r="C7" s="201"/>
      <c r="D7" s="116" t="s">
        <v>55</v>
      </c>
      <c r="E7" s="117">
        <f>SUM(E8)</f>
        <v>1272193.5094166833</v>
      </c>
      <c r="F7" s="117">
        <v>1492625.01</v>
      </c>
      <c r="G7" s="220">
        <f>SUM(G8)</f>
        <v>1984568.9300000002</v>
      </c>
      <c r="H7" s="220"/>
      <c r="I7" s="220">
        <f>SUM(I8)</f>
        <v>1984568.9300000002</v>
      </c>
      <c r="J7" s="220"/>
      <c r="K7" s="220">
        <f>SUM(K8)</f>
        <v>1984568.9300000002</v>
      </c>
      <c r="L7" s="220"/>
    </row>
    <row r="8" spans="1:12" s="14" customFormat="1" ht="22.5" customHeight="1" x14ac:dyDescent="0.25">
      <c r="A8" s="201" t="s">
        <v>56</v>
      </c>
      <c r="B8" s="201"/>
      <c r="C8" s="201"/>
      <c r="D8" s="116" t="s">
        <v>127</v>
      </c>
      <c r="E8" s="117">
        <f>E9+E19+E46+E54+E58</f>
        <v>1272193.5094166833</v>
      </c>
      <c r="F8" s="117">
        <v>1492625.01</v>
      </c>
      <c r="G8" s="220">
        <f>G9+G30+G36+G19</f>
        <v>1984568.9300000002</v>
      </c>
      <c r="H8" s="220"/>
      <c r="I8" s="220">
        <f>I9+I19+I36</f>
        <v>1984568.9300000002</v>
      </c>
      <c r="J8" s="220"/>
      <c r="K8" s="220">
        <f>K9+K19+K36</f>
        <v>1984568.9300000002</v>
      </c>
      <c r="L8" s="220"/>
    </row>
    <row r="9" spans="1:12" s="14" customFormat="1" ht="15.75" x14ac:dyDescent="0.25">
      <c r="A9" s="201" t="s">
        <v>57</v>
      </c>
      <c r="B9" s="201"/>
      <c r="C9" s="201"/>
      <c r="D9" s="116" t="s">
        <v>58</v>
      </c>
      <c r="E9" s="117">
        <f>E10+E15</f>
        <v>113701</v>
      </c>
      <c r="F9" s="117">
        <v>143700</v>
      </c>
      <c r="G9" s="220">
        <f>G10+G15</f>
        <v>113700</v>
      </c>
      <c r="H9" s="220"/>
      <c r="I9" s="220">
        <f t="shared" ref="I9" si="0">I10+I15</f>
        <v>113700</v>
      </c>
      <c r="J9" s="220"/>
      <c r="K9" s="220">
        <f t="shared" ref="K9" si="1">K10+K15</f>
        <v>113700</v>
      </c>
      <c r="L9" s="220"/>
    </row>
    <row r="10" spans="1:12" s="14" customFormat="1" ht="16.5" customHeight="1" x14ac:dyDescent="0.25">
      <c r="A10" s="213" t="s">
        <v>59</v>
      </c>
      <c r="B10" s="213"/>
      <c r="C10" s="213"/>
      <c r="D10" s="106" t="s">
        <v>60</v>
      </c>
      <c r="E10" s="105">
        <f>SUM(E11)</f>
        <v>8893</v>
      </c>
      <c r="F10" s="105">
        <v>38892</v>
      </c>
      <c r="G10" s="221">
        <f>SUM(G11)</f>
        <v>8892</v>
      </c>
      <c r="H10" s="221"/>
      <c r="I10" s="221">
        <f t="shared" ref="I10" si="2">SUM(I11)</f>
        <v>8892</v>
      </c>
      <c r="J10" s="221"/>
      <c r="K10" s="221">
        <f t="shared" ref="K10" si="3">SUM(K11)</f>
        <v>8892</v>
      </c>
      <c r="L10" s="221"/>
    </row>
    <row r="11" spans="1:12" ht="15" customHeight="1" x14ac:dyDescent="0.25">
      <c r="A11" s="212" t="s">
        <v>102</v>
      </c>
      <c r="B11" s="212"/>
      <c r="C11" s="212"/>
      <c r="D11" s="112" t="s">
        <v>17</v>
      </c>
      <c r="E11" s="113">
        <f>SUM(E12)</f>
        <v>8893</v>
      </c>
      <c r="F11" s="113">
        <f>SUM(F12)</f>
        <v>38892</v>
      </c>
      <c r="G11" s="222">
        <f>SUM(G12)</f>
        <v>8892</v>
      </c>
      <c r="H11" s="223"/>
      <c r="I11" s="222">
        <f t="shared" ref="I11" si="4">SUM(I12)</f>
        <v>8892</v>
      </c>
      <c r="J11" s="223"/>
      <c r="K11" s="222">
        <f t="shared" ref="K11" si="5">SUM(K12)</f>
        <v>8892</v>
      </c>
      <c r="L11" s="223"/>
    </row>
    <row r="12" spans="1:12" ht="14.25" customHeight="1" x14ac:dyDescent="0.25">
      <c r="A12" s="208">
        <v>3</v>
      </c>
      <c r="B12" s="208"/>
      <c r="C12" s="208"/>
      <c r="D12" s="119" t="s">
        <v>21</v>
      </c>
      <c r="E12" s="120">
        <f>SUM(E13:E14)</f>
        <v>8893</v>
      </c>
      <c r="F12" s="120">
        <f>SUM(F13:F14)</f>
        <v>38892</v>
      </c>
      <c r="G12" s="225">
        <v>8892</v>
      </c>
      <c r="H12" s="225"/>
      <c r="I12" s="225">
        <v>8892</v>
      </c>
      <c r="J12" s="225"/>
      <c r="K12" s="225">
        <v>8892</v>
      </c>
      <c r="L12" s="225"/>
    </row>
    <row r="13" spans="1:12" ht="15" customHeight="1" x14ac:dyDescent="0.25">
      <c r="A13" s="208">
        <v>31</v>
      </c>
      <c r="B13" s="208"/>
      <c r="C13" s="208"/>
      <c r="D13" s="119" t="s">
        <v>22</v>
      </c>
      <c r="E13" s="120">
        <v>0</v>
      </c>
      <c r="F13" s="120">
        <v>30000</v>
      </c>
      <c r="G13" s="225">
        <v>0</v>
      </c>
      <c r="H13" s="225"/>
      <c r="I13" s="225">
        <v>0</v>
      </c>
      <c r="J13" s="225"/>
      <c r="K13" s="225">
        <v>0</v>
      </c>
      <c r="L13" s="225"/>
    </row>
    <row r="14" spans="1:12" ht="15" customHeight="1" x14ac:dyDescent="0.25">
      <c r="A14" s="208">
        <v>32</v>
      </c>
      <c r="B14" s="208"/>
      <c r="C14" s="208"/>
      <c r="D14" s="119" t="s">
        <v>34</v>
      </c>
      <c r="E14" s="120">
        <v>8893</v>
      </c>
      <c r="F14" s="120">
        <v>8892</v>
      </c>
      <c r="G14" s="225">
        <v>8892</v>
      </c>
      <c r="H14" s="225"/>
      <c r="I14" s="225">
        <v>8892</v>
      </c>
      <c r="J14" s="225"/>
      <c r="K14" s="225">
        <v>8892</v>
      </c>
      <c r="L14" s="225"/>
    </row>
    <row r="15" spans="1:12" s="14" customFormat="1" ht="15" customHeight="1" x14ac:dyDescent="0.25">
      <c r="A15" s="214" t="s">
        <v>61</v>
      </c>
      <c r="B15" s="214"/>
      <c r="C15" s="214"/>
      <c r="D15" s="104" t="s">
        <v>62</v>
      </c>
      <c r="E15" s="88">
        <f>SUM(E16)</f>
        <v>104808</v>
      </c>
      <c r="F15" s="88">
        <f>SUM(F16)</f>
        <v>104808</v>
      </c>
      <c r="G15" s="180">
        <v>104808</v>
      </c>
      <c r="H15" s="181"/>
      <c r="I15" s="180">
        <v>104808</v>
      </c>
      <c r="J15" s="181"/>
      <c r="K15" s="180">
        <v>104808</v>
      </c>
      <c r="L15" s="181"/>
    </row>
    <row r="16" spans="1:12" ht="18" customHeight="1" x14ac:dyDescent="0.25">
      <c r="A16" s="212" t="s">
        <v>101</v>
      </c>
      <c r="B16" s="212"/>
      <c r="C16" s="212"/>
      <c r="D16" s="112" t="s">
        <v>114</v>
      </c>
      <c r="E16" s="113">
        <f>SUM(E17)</f>
        <v>104808</v>
      </c>
      <c r="F16" s="113">
        <v>104808</v>
      </c>
      <c r="G16" s="222">
        <v>104808</v>
      </c>
      <c r="H16" s="223"/>
      <c r="I16" s="222">
        <v>104808</v>
      </c>
      <c r="J16" s="223"/>
      <c r="K16" s="222">
        <v>104808</v>
      </c>
      <c r="L16" s="223"/>
    </row>
    <row r="17" spans="1:12" ht="15" customHeight="1" x14ac:dyDescent="0.25">
      <c r="A17" s="208">
        <v>3</v>
      </c>
      <c r="B17" s="208"/>
      <c r="C17" s="208"/>
      <c r="D17" s="119" t="s">
        <v>21</v>
      </c>
      <c r="E17" s="120">
        <f>SUM(E18)</f>
        <v>104808</v>
      </c>
      <c r="F17" s="120">
        <v>104808</v>
      </c>
      <c r="G17" s="230">
        <v>104808</v>
      </c>
      <c r="H17" s="231"/>
      <c r="I17" s="230">
        <v>104808</v>
      </c>
      <c r="J17" s="231"/>
      <c r="K17" s="230">
        <v>104808</v>
      </c>
      <c r="L17" s="231"/>
    </row>
    <row r="18" spans="1:12" ht="15" customHeight="1" x14ac:dyDescent="0.25">
      <c r="A18" s="209">
        <v>31</v>
      </c>
      <c r="B18" s="210"/>
      <c r="C18" s="211"/>
      <c r="D18" s="119" t="s">
        <v>22</v>
      </c>
      <c r="E18" s="120">
        <v>104808</v>
      </c>
      <c r="F18" s="120">
        <v>104808</v>
      </c>
      <c r="G18" s="230">
        <v>104808</v>
      </c>
      <c r="H18" s="231"/>
      <c r="I18" s="230">
        <v>104808</v>
      </c>
      <c r="J18" s="231"/>
      <c r="K18" s="230">
        <v>104808</v>
      </c>
      <c r="L18" s="231"/>
    </row>
    <row r="19" spans="1:12" s="14" customFormat="1" ht="16.5" customHeight="1" x14ac:dyDescent="0.25">
      <c r="A19" s="215" t="s">
        <v>64</v>
      </c>
      <c r="B19" s="215"/>
      <c r="C19" s="215"/>
      <c r="D19" s="110" t="s">
        <v>65</v>
      </c>
      <c r="E19" s="111">
        <f>SUM(E20+E25)</f>
        <v>570437.21311301342</v>
      </c>
      <c r="F19" s="111">
        <f>F20+F25</f>
        <v>570437.5</v>
      </c>
      <c r="G19" s="226">
        <f>G20+G25</f>
        <v>587550.62</v>
      </c>
      <c r="H19" s="226"/>
      <c r="I19" s="226">
        <f t="shared" ref="I19" si="6">I20+I25</f>
        <v>587550.62</v>
      </c>
      <c r="J19" s="226"/>
      <c r="K19" s="226">
        <f t="shared" ref="K19" si="7">K20+K25</f>
        <v>587550.62</v>
      </c>
      <c r="L19" s="226"/>
    </row>
    <row r="20" spans="1:12" s="14" customFormat="1" ht="15.75" customHeight="1" x14ac:dyDescent="0.25">
      <c r="A20" s="215" t="s">
        <v>66</v>
      </c>
      <c r="B20" s="215"/>
      <c r="C20" s="215"/>
      <c r="D20" s="110" t="s">
        <v>67</v>
      </c>
      <c r="E20" s="111">
        <f t="shared" ref="E20:G21" si="8">SUM(E21)</f>
        <v>549862.1010020572</v>
      </c>
      <c r="F20" s="111">
        <f t="shared" si="8"/>
        <v>530620.5</v>
      </c>
      <c r="G20" s="226">
        <f t="shared" si="8"/>
        <v>547733.62</v>
      </c>
      <c r="H20" s="226"/>
      <c r="I20" s="226">
        <f t="shared" ref="I20:I21" si="9">SUM(I21)</f>
        <v>547733.62</v>
      </c>
      <c r="J20" s="226"/>
      <c r="K20" s="226">
        <f t="shared" ref="K20:K21" si="10">SUM(K21)</f>
        <v>547733.62</v>
      </c>
      <c r="L20" s="226"/>
    </row>
    <row r="21" spans="1:12" ht="18" customHeight="1" x14ac:dyDescent="0.25">
      <c r="A21" s="212" t="s">
        <v>101</v>
      </c>
      <c r="B21" s="212"/>
      <c r="C21" s="212"/>
      <c r="D21" s="112" t="s">
        <v>117</v>
      </c>
      <c r="E21" s="113">
        <f t="shared" si="8"/>
        <v>549862.1010020572</v>
      </c>
      <c r="F21" s="113">
        <f t="shared" si="8"/>
        <v>530620.5</v>
      </c>
      <c r="G21" s="224">
        <f t="shared" si="8"/>
        <v>547733.62</v>
      </c>
      <c r="H21" s="224"/>
      <c r="I21" s="224">
        <f t="shared" si="9"/>
        <v>547733.62</v>
      </c>
      <c r="J21" s="224"/>
      <c r="K21" s="224">
        <f t="shared" si="10"/>
        <v>547733.62</v>
      </c>
      <c r="L21" s="224"/>
    </row>
    <row r="22" spans="1:12" ht="15" customHeight="1" x14ac:dyDescent="0.25">
      <c r="A22" s="208">
        <v>3</v>
      </c>
      <c r="B22" s="208"/>
      <c r="C22" s="208"/>
      <c r="D22" s="119" t="s">
        <v>21</v>
      </c>
      <c r="E22" s="120">
        <f>SUM(E23:E24)</f>
        <v>549862.1010020572</v>
      </c>
      <c r="F22" s="120">
        <f>SUM(F23:F24)</f>
        <v>530620.5</v>
      </c>
      <c r="G22" s="225">
        <f>SUM(G23:H24)</f>
        <v>547733.62</v>
      </c>
      <c r="H22" s="225"/>
      <c r="I22" s="225">
        <f t="shared" ref="I22" si="11">SUM(I23:J24)</f>
        <v>547733.62</v>
      </c>
      <c r="J22" s="225"/>
      <c r="K22" s="225">
        <f t="shared" ref="K22" si="12">SUM(K23:L24)</f>
        <v>547733.62</v>
      </c>
      <c r="L22" s="225"/>
    </row>
    <row r="23" spans="1:12" ht="15" customHeight="1" x14ac:dyDescent="0.25">
      <c r="A23" s="208">
        <v>31</v>
      </c>
      <c r="B23" s="208"/>
      <c r="C23" s="208"/>
      <c r="D23" s="119" t="s">
        <v>22</v>
      </c>
      <c r="E23" s="120">
        <f>4142936/7.5345</f>
        <v>549862.1010020572</v>
      </c>
      <c r="F23" s="120">
        <v>510712</v>
      </c>
      <c r="G23" s="225">
        <v>527825.12</v>
      </c>
      <c r="H23" s="225"/>
      <c r="I23" s="225">
        <v>527825.12</v>
      </c>
      <c r="J23" s="225"/>
      <c r="K23" s="225">
        <v>527825.12</v>
      </c>
      <c r="L23" s="225"/>
    </row>
    <row r="24" spans="1:12" ht="15" customHeight="1" x14ac:dyDescent="0.25">
      <c r="A24" s="208">
        <v>32</v>
      </c>
      <c r="B24" s="208"/>
      <c r="C24" s="208"/>
      <c r="D24" s="119" t="s">
        <v>34</v>
      </c>
      <c r="E24" s="120">
        <v>0</v>
      </c>
      <c r="F24" s="120">
        <v>19908.5</v>
      </c>
      <c r="G24" s="225">
        <v>19908.5</v>
      </c>
      <c r="H24" s="225"/>
      <c r="I24" s="225">
        <v>19908.5</v>
      </c>
      <c r="J24" s="225"/>
      <c r="K24" s="225">
        <v>19908.5</v>
      </c>
      <c r="L24" s="225"/>
    </row>
    <row r="25" spans="1:12" s="14" customFormat="1" ht="27" customHeight="1" x14ac:dyDescent="0.25">
      <c r="A25" s="214" t="s">
        <v>68</v>
      </c>
      <c r="B25" s="214"/>
      <c r="C25" s="214"/>
      <c r="D25" s="104" t="s">
        <v>69</v>
      </c>
      <c r="E25" s="88">
        <f>SUM(E26)</f>
        <v>20575.112110956266</v>
      </c>
      <c r="F25" s="88">
        <f>SUM(F26)</f>
        <v>39817</v>
      </c>
      <c r="G25" s="227">
        <f>SUM(G26)</f>
        <v>39817</v>
      </c>
      <c r="H25" s="227"/>
      <c r="I25" s="227">
        <f t="shared" ref="I25:I26" si="13">SUM(I26)</f>
        <v>39817</v>
      </c>
      <c r="J25" s="227"/>
      <c r="K25" s="227">
        <f t="shared" ref="K25:K26" si="14">SUM(K26)</f>
        <v>39817</v>
      </c>
      <c r="L25" s="227"/>
    </row>
    <row r="26" spans="1:12" ht="21" customHeight="1" x14ac:dyDescent="0.25">
      <c r="A26" s="212" t="s">
        <v>101</v>
      </c>
      <c r="B26" s="212"/>
      <c r="C26" s="212"/>
      <c r="D26" s="114" t="s">
        <v>70</v>
      </c>
      <c r="E26" s="113">
        <f>SUM(E27)</f>
        <v>20575.112110956266</v>
      </c>
      <c r="F26" s="113">
        <v>39817</v>
      </c>
      <c r="G26" s="224">
        <f>SUM(G27)</f>
        <v>39817</v>
      </c>
      <c r="H26" s="224"/>
      <c r="I26" s="224">
        <f t="shared" si="13"/>
        <v>39817</v>
      </c>
      <c r="J26" s="224"/>
      <c r="K26" s="224">
        <f t="shared" si="14"/>
        <v>39817</v>
      </c>
      <c r="L26" s="224"/>
    </row>
    <row r="27" spans="1:12" ht="17.25" customHeight="1" x14ac:dyDescent="0.25">
      <c r="A27" s="121">
        <v>4</v>
      </c>
      <c r="B27" s="122"/>
      <c r="C27" s="123"/>
      <c r="D27" s="119" t="s">
        <v>23</v>
      </c>
      <c r="E27" s="120">
        <f>SUM(E28:E29)</f>
        <v>20575.112110956266</v>
      </c>
      <c r="F27" s="120">
        <v>39817</v>
      </c>
      <c r="G27" s="225">
        <v>39817</v>
      </c>
      <c r="H27" s="225"/>
      <c r="I27" s="225">
        <v>39817</v>
      </c>
      <c r="J27" s="225"/>
      <c r="K27" s="225">
        <v>39817</v>
      </c>
      <c r="L27" s="225"/>
    </row>
    <row r="28" spans="1:12" ht="15.75" customHeight="1" x14ac:dyDescent="0.25">
      <c r="A28" s="209">
        <v>42</v>
      </c>
      <c r="B28" s="210"/>
      <c r="C28" s="211"/>
      <c r="D28" s="119" t="s">
        <v>47</v>
      </c>
      <c r="E28" s="120">
        <v>7367.6</v>
      </c>
      <c r="F28" s="120">
        <v>39817</v>
      </c>
      <c r="G28" s="225">
        <v>39817</v>
      </c>
      <c r="H28" s="225"/>
      <c r="I28" s="225">
        <v>39817</v>
      </c>
      <c r="J28" s="225"/>
      <c r="K28" s="225">
        <v>39817</v>
      </c>
      <c r="L28" s="225"/>
    </row>
    <row r="29" spans="1:12" ht="17.25" customHeight="1" x14ac:dyDescent="0.25">
      <c r="A29" s="209">
        <v>45</v>
      </c>
      <c r="B29" s="210"/>
      <c r="C29" s="211"/>
      <c r="D29" s="119" t="s">
        <v>81</v>
      </c>
      <c r="E29" s="120">
        <f>99512/7.5345</f>
        <v>13207.512110956268</v>
      </c>
      <c r="F29" s="120">
        <v>0</v>
      </c>
      <c r="G29" s="225">
        <v>0</v>
      </c>
      <c r="H29" s="225"/>
      <c r="I29" s="225">
        <v>0</v>
      </c>
      <c r="J29" s="225"/>
      <c r="K29" s="225">
        <v>0</v>
      </c>
      <c r="L29" s="225"/>
    </row>
    <row r="30" spans="1:12" s="14" customFormat="1" ht="15.75" customHeight="1" x14ac:dyDescent="0.25">
      <c r="A30" s="215" t="s">
        <v>71</v>
      </c>
      <c r="B30" s="215"/>
      <c r="C30" s="215"/>
      <c r="D30" s="110" t="s">
        <v>72</v>
      </c>
      <c r="E30" s="111">
        <v>0</v>
      </c>
      <c r="F30" s="111">
        <f>SUM(F31)</f>
        <v>154662</v>
      </c>
      <c r="G30" s="226">
        <v>0</v>
      </c>
      <c r="H30" s="226"/>
      <c r="I30" s="226">
        <v>0</v>
      </c>
      <c r="J30" s="226"/>
      <c r="K30" s="226">
        <v>0</v>
      </c>
      <c r="L30" s="226"/>
    </row>
    <row r="31" spans="1:12" s="14" customFormat="1" ht="15" customHeight="1" x14ac:dyDescent="0.25">
      <c r="A31" s="215" t="s">
        <v>73</v>
      </c>
      <c r="B31" s="215"/>
      <c r="C31" s="215"/>
      <c r="D31" s="110" t="s">
        <v>74</v>
      </c>
      <c r="E31" s="111">
        <v>0</v>
      </c>
      <c r="F31" s="111">
        <f>SUM(F32)</f>
        <v>154662</v>
      </c>
      <c r="G31" s="226">
        <v>0</v>
      </c>
      <c r="H31" s="226"/>
      <c r="I31" s="226">
        <v>0</v>
      </c>
      <c r="J31" s="226"/>
      <c r="K31" s="226">
        <v>0</v>
      </c>
      <c r="L31" s="226"/>
    </row>
    <row r="32" spans="1:12" ht="17.25" customHeight="1" x14ac:dyDescent="0.25">
      <c r="A32" s="212" t="s">
        <v>103</v>
      </c>
      <c r="B32" s="212"/>
      <c r="C32" s="212"/>
      <c r="D32" s="114" t="s">
        <v>38</v>
      </c>
      <c r="E32" s="113">
        <v>0</v>
      </c>
      <c r="F32" s="113">
        <f>SUM(F33)</f>
        <v>154662</v>
      </c>
      <c r="G32" s="224">
        <v>0</v>
      </c>
      <c r="H32" s="224"/>
      <c r="I32" s="224">
        <v>0</v>
      </c>
      <c r="J32" s="224"/>
      <c r="K32" s="224">
        <v>0</v>
      </c>
      <c r="L32" s="224"/>
    </row>
    <row r="33" spans="1:13" ht="15" customHeight="1" x14ac:dyDescent="0.25">
      <c r="A33" s="208">
        <v>3</v>
      </c>
      <c r="B33" s="208"/>
      <c r="C33" s="208"/>
      <c r="D33" s="119" t="s">
        <v>21</v>
      </c>
      <c r="E33" s="120">
        <v>0</v>
      </c>
      <c r="F33" s="120">
        <v>154662</v>
      </c>
      <c r="G33" s="225">
        <v>0</v>
      </c>
      <c r="H33" s="225"/>
      <c r="I33" s="225">
        <v>0</v>
      </c>
      <c r="J33" s="225"/>
      <c r="K33" s="225">
        <v>0</v>
      </c>
      <c r="L33" s="225"/>
    </row>
    <row r="34" spans="1:13" ht="15" customHeight="1" x14ac:dyDescent="0.25">
      <c r="A34" s="208">
        <v>31</v>
      </c>
      <c r="B34" s="208"/>
      <c r="C34" s="208"/>
      <c r="D34" s="119" t="s">
        <v>22</v>
      </c>
      <c r="E34" s="120">
        <v>0</v>
      </c>
      <c r="F34" s="120">
        <v>154662</v>
      </c>
      <c r="G34" s="225">
        <v>0</v>
      </c>
      <c r="H34" s="225"/>
      <c r="I34" s="225">
        <v>0</v>
      </c>
      <c r="J34" s="225"/>
      <c r="K34" s="225">
        <v>0</v>
      </c>
      <c r="L34" s="225"/>
    </row>
    <row r="35" spans="1:13" ht="15" customHeight="1" x14ac:dyDescent="0.25">
      <c r="A35" s="208">
        <v>32</v>
      </c>
      <c r="B35" s="208"/>
      <c r="C35" s="208"/>
      <c r="D35" s="119" t="s">
        <v>34</v>
      </c>
      <c r="E35" s="120">
        <v>0</v>
      </c>
      <c r="F35" s="120">
        <v>154662</v>
      </c>
      <c r="G35" s="225">
        <v>0</v>
      </c>
      <c r="H35" s="225"/>
      <c r="I35" s="225">
        <v>0</v>
      </c>
      <c r="J35" s="225"/>
      <c r="K35" s="225">
        <v>0</v>
      </c>
      <c r="L35" s="225"/>
    </row>
    <row r="36" spans="1:13" s="14" customFormat="1" ht="19.5" customHeight="1" x14ac:dyDescent="0.25">
      <c r="A36" s="214" t="s">
        <v>75</v>
      </c>
      <c r="B36" s="214"/>
      <c r="C36" s="214"/>
      <c r="D36" s="104" t="s">
        <v>76</v>
      </c>
      <c r="E36" s="88">
        <v>0</v>
      </c>
      <c r="F36" s="88">
        <v>623825.51</v>
      </c>
      <c r="G36" s="228">
        <f>SUM(G37)</f>
        <v>1283318.31</v>
      </c>
      <c r="H36" s="228"/>
      <c r="I36" s="228">
        <f t="shared" ref="I36" si="15">SUM(I37)</f>
        <v>1283318.31</v>
      </c>
      <c r="J36" s="228"/>
      <c r="K36" s="228">
        <f t="shared" ref="K36" si="16">SUM(K37)</f>
        <v>1283318.31</v>
      </c>
      <c r="L36" s="228"/>
    </row>
    <row r="37" spans="1:13" s="14" customFormat="1" ht="15" customHeight="1" x14ac:dyDescent="0.25">
      <c r="A37" s="214" t="s">
        <v>73</v>
      </c>
      <c r="B37" s="214"/>
      <c r="C37" s="214"/>
      <c r="D37" s="104" t="s">
        <v>77</v>
      </c>
      <c r="E37" s="88">
        <v>0</v>
      </c>
      <c r="F37" s="88">
        <f>F38+F41+F46+F54</f>
        <v>623825.51</v>
      </c>
      <c r="G37" s="228">
        <f>G38+G41+G46+G54</f>
        <v>1283318.31</v>
      </c>
      <c r="H37" s="228"/>
      <c r="I37" s="228">
        <f>I38+I41+I46+I54</f>
        <v>1283318.31</v>
      </c>
      <c r="J37" s="228"/>
      <c r="K37" s="228">
        <f t="shared" ref="K37" si="17">K38+K41+K46+K54</f>
        <v>1283318.31</v>
      </c>
      <c r="L37" s="228"/>
      <c r="M37" s="17"/>
    </row>
    <row r="38" spans="1:13" s="14" customFormat="1" ht="15" customHeight="1" x14ac:dyDescent="0.25">
      <c r="A38" s="216" t="s">
        <v>101</v>
      </c>
      <c r="B38" s="217"/>
      <c r="C38" s="218"/>
      <c r="D38" s="114" t="s">
        <v>17</v>
      </c>
      <c r="E38" s="113">
        <v>0</v>
      </c>
      <c r="F38" s="113">
        <v>15225.51</v>
      </c>
      <c r="G38" s="224">
        <v>0</v>
      </c>
      <c r="H38" s="224"/>
      <c r="I38" s="224">
        <v>0</v>
      </c>
      <c r="J38" s="224"/>
      <c r="K38" s="224">
        <v>0</v>
      </c>
      <c r="L38" s="224"/>
      <c r="M38" s="17"/>
    </row>
    <row r="39" spans="1:13" s="14" customFormat="1" ht="15" customHeight="1" x14ac:dyDescent="0.25">
      <c r="A39" s="209">
        <v>3</v>
      </c>
      <c r="B39" s="210"/>
      <c r="C39" s="211"/>
      <c r="D39" s="119" t="s">
        <v>21</v>
      </c>
      <c r="E39" s="120">
        <v>0</v>
      </c>
      <c r="F39" s="120">
        <v>15225.51</v>
      </c>
      <c r="G39" s="225">
        <v>0</v>
      </c>
      <c r="H39" s="225"/>
      <c r="I39" s="225">
        <v>0</v>
      </c>
      <c r="J39" s="225"/>
      <c r="K39" s="225">
        <v>0</v>
      </c>
      <c r="L39" s="225"/>
      <c r="M39" s="17"/>
    </row>
    <row r="40" spans="1:13" s="14" customFormat="1" ht="15" customHeight="1" x14ac:dyDescent="0.25">
      <c r="A40" s="209">
        <v>32</v>
      </c>
      <c r="B40" s="210"/>
      <c r="C40" s="211"/>
      <c r="D40" s="119" t="s">
        <v>34</v>
      </c>
      <c r="E40" s="120">
        <v>0</v>
      </c>
      <c r="F40" s="120">
        <v>15225.51</v>
      </c>
      <c r="G40" s="225">
        <v>0</v>
      </c>
      <c r="H40" s="225"/>
      <c r="I40" s="225">
        <v>0</v>
      </c>
      <c r="J40" s="225"/>
      <c r="K40" s="225">
        <v>0</v>
      </c>
      <c r="L40" s="225"/>
      <c r="M40" s="17"/>
    </row>
    <row r="41" spans="1:13" ht="15" customHeight="1" x14ac:dyDescent="0.25">
      <c r="A41" s="212" t="s">
        <v>103</v>
      </c>
      <c r="B41" s="212"/>
      <c r="C41" s="212"/>
      <c r="D41" s="114" t="s">
        <v>78</v>
      </c>
      <c r="E41" s="113">
        <v>0</v>
      </c>
      <c r="F41" s="113">
        <v>1339</v>
      </c>
      <c r="G41" s="224">
        <f>SUM(G44)</f>
        <v>52321.3</v>
      </c>
      <c r="H41" s="224"/>
      <c r="I41" s="224">
        <f t="shared" ref="I41" si="18">SUM(I44)</f>
        <v>52321.3</v>
      </c>
      <c r="J41" s="224"/>
      <c r="K41" s="224">
        <f t="shared" ref="K41" si="19">SUM(K44)</f>
        <v>52321.3</v>
      </c>
      <c r="L41" s="224"/>
    </row>
    <row r="42" spans="1:13" ht="15" customHeight="1" x14ac:dyDescent="0.25">
      <c r="A42" s="121">
        <v>3</v>
      </c>
      <c r="B42" s="122"/>
      <c r="C42" s="123"/>
      <c r="D42" s="119" t="s">
        <v>21</v>
      </c>
      <c r="E42" s="120">
        <v>0</v>
      </c>
      <c r="F42" s="120">
        <v>1339</v>
      </c>
      <c r="G42" s="225">
        <v>0</v>
      </c>
      <c r="H42" s="225"/>
      <c r="I42" s="225">
        <v>0</v>
      </c>
      <c r="J42" s="225"/>
      <c r="K42" s="225">
        <v>0</v>
      </c>
      <c r="L42" s="225"/>
    </row>
    <row r="43" spans="1:13" ht="15" customHeight="1" x14ac:dyDescent="0.25">
      <c r="A43" s="208">
        <v>32</v>
      </c>
      <c r="B43" s="208"/>
      <c r="C43" s="208"/>
      <c r="D43" s="119" t="s">
        <v>34</v>
      </c>
      <c r="E43" s="120">
        <v>0</v>
      </c>
      <c r="F43" s="120">
        <v>1339</v>
      </c>
      <c r="G43" s="225">
        <v>0</v>
      </c>
      <c r="H43" s="225"/>
      <c r="I43" s="225">
        <v>0</v>
      </c>
      <c r="J43" s="225"/>
      <c r="K43" s="225">
        <v>0</v>
      </c>
      <c r="L43" s="225"/>
    </row>
    <row r="44" spans="1:13" ht="15" customHeight="1" x14ac:dyDescent="0.25">
      <c r="A44" s="209">
        <v>4</v>
      </c>
      <c r="B44" s="210"/>
      <c r="C44" s="211"/>
      <c r="D44" s="119" t="s">
        <v>23</v>
      </c>
      <c r="E44" s="120">
        <v>0</v>
      </c>
      <c r="F44" s="120">
        <v>0</v>
      </c>
      <c r="G44" s="230">
        <f>SUM(G45)</f>
        <v>52321.3</v>
      </c>
      <c r="H44" s="231"/>
      <c r="I44" s="230">
        <f t="shared" ref="I44" si="20">SUM(I45)</f>
        <v>52321.3</v>
      </c>
      <c r="J44" s="231"/>
      <c r="K44" s="230">
        <f t="shared" ref="K44" si="21">SUM(K45)</f>
        <v>52321.3</v>
      </c>
      <c r="L44" s="231"/>
    </row>
    <row r="45" spans="1:13" ht="15" customHeight="1" x14ac:dyDescent="0.25">
      <c r="A45" s="209">
        <v>42</v>
      </c>
      <c r="B45" s="210"/>
      <c r="C45" s="211"/>
      <c r="D45" s="119" t="s">
        <v>150</v>
      </c>
      <c r="E45" s="120">
        <v>0</v>
      </c>
      <c r="F45" s="120">
        <v>0</v>
      </c>
      <c r="G45" s="230">
        <v>52321.3</v>
      </c>
      <c r="H45" s="231"/>
      <c r="I45" s="230">
        <v>52321.3</v>
      </c>
      <c r="J45" s="231"/>
      <c r="K45" s="230">
        <v>52321.3</v>
      </c>
      <c r="L45" s="231"/>
    </row>
    <row r="46" spans="1:13" ht="20.25" customHeight="1" x14ac:dyDescent="0.25">
      <c r="A46" s="212" t="s">
        <v>104</v>
      </c>
      <c r="B46" s="212"/>
      <c r="C46" s="212"/>
      <c r="D46" s="114" t="s">
        <v>79</v>
      </c>
      <c r="E46" s="113">
        <f>SUM(E47+E51)</f>
        <v>509583.29152564867</v>
      </c>
      <c r="F46" s="113">
        <f>SUM(F47+F51)</f>
        <v>602261</v>
      </c>
      <c r="G46" s="224">
        <f>G47</f>
        <v>1220497.01</v>
      </c>
      <c r="H46" s="224"/>
      <c r="I46" s="224">
        <f t="shared" ref="I46" si="22">I47</f>
        <v>1220497.01</v>
      </c>
      <c r="J46" s="224"/>
      <c r="K46" s="224">
        <f t="shared" ref="K46" si="23">K47</f>
        <v>1220497.01</v>
      </c>
      <c r="L46" s="224"/>
    </row>
    <row r="47" spans="1:13" ht="15" customHeight="1" x14ac:dyDescent="0.25">
      <c r="A47" s="208">
        <v>3</v>
      </c>
      <c r="B47" s="208"/>
      <c r="C47" s="208"/>
      <c r="D47" s="119" t="s">
        <v>21</v>
      </c>
      <c r="E47" s="120">
        <f>SUM(E48:E50)</f>
        <v>508153.15017585771</v>
      </c>
      <c r="F47" s="120">
        <f>SUM(F48:F50)</f>
        <v>601768</v>
      </c>
      <c r="G47" s="225">
        <f>SUM(G48:H50)</f>
        <v>1220497.01</v>
      </c>
      <c r="H47" s="225"/>
      <c r="I47" s="225">
        <f t="shared" ref="I47" si="24">SUM(I48:J50)</f>
        <v>1220497.01</v>
      </c>
      <c r="J47" s="225"/>
      <c r="K47" s="225">
        <f t="shared" ref="K47" si="25">SUM(K48:L50)</f>
        <v>1220497.01</v>
      </c>
      <c r="L47" s="225"/>
    </row>
    <row r="48" spans="1:13" ht="15" customHeight="1" x14ac:dyDescent="0.25">
      <c r="A48" s="208">
        <v>31</v>
      </c>
      <c r="B48" s="208"/>
      <c r="C48" s="208"/>
      <c r="D48" s="119" t="s">
        <v>22</v>
      </c>
      <c r="E48" s="120">
        <f>1762579.25/7.5345</f>
        <v>233934.46811334527</v>
      </c>
      <c r="F48" s="120">
        <v>332513</v>
      </c>
      <c r="G48" s="225">
        <v>622258</v>
      </c>
      <c r="H48" s="225"/>
      <c r="I48" s="225">
        <v>622258</v>
      </c>
      <c r="J48" s="225"/>
      <c r="K48" s="225">
        <v>622258</v>
      </c>
      <c r="L48" s="225"/>
    </row>
    <row r="49" spans="1:12" ht="15" customHeight="1" x14ac:dyDescent="0.25">
      <c r="A49" s="208">
        <v>32</v>
      </c>
      <c r="B49" s="208"/>
      <c r="C49" s="208"/>
      <c r="D49" s="119" t="s">
        <v>34</v>
      </c>
      <c r="E49" s="120">
        <f>2048767.82/7.5345</f>
        <v>271918.21885991108</v>
      </c>
      <c r="F49" s="120">
        <v>266906</v>
      </c>
      <c r="G49" s="225">
        <v>595829.01</v>
      </c>
      <c r="H49" s="225"/>
      <c r="I49" s="225">
        <v>595829.01</v>
      </c>
      <c r="J49" s="225"/>
      <c r="K49" s="225">
        <v>595829.01</v>
      </c>
      <c r="L49" s="225"/>
    </row>
    <row r="50" spans="1:12" ht="15" customHeight="1" x14ac:dyDescent="0.25">
      <c r="A50" s="209">
        <v>34</v>
      </c>
      <c r="B50" s="210"/>
      <c r="C50" s="211"/>
      <c r="D50" s="119" t="s">
        <v>80</v>
      </c>
      <c r="E50" s="120">
        <f>17332.84/7.5345</f>
        <v>2300.4632026013669</v>
      </c>
      <c r="F50" s="120">
        <v>2349</v>
      </c>
      <c r="G50" s="225">
        <v>2410</v>
      </c>
      <c r="H50" s="225"/>
      <c r="I50" s="225">
        <v>2410</v>
      </c>
      <c r="J50" s="225"/>
      <c r="K50" s="225">
        <v>2410</v>
      </c>
      <c r="L50" s="225"/>
    </row>
    <row r="51" spans="1:12" ht="15.75" customHeight="1" x14ac:dyDescent="0.25">
      <c r="A51" s="208">
        <v>4</v>
      </c>
      <c r="B51" s="208"/>
      <c r="C51" s="208"/>
      <c r="D51" s="119" t="s">
        <v>23</v>
      </c>
      <c r="E51" s="120">
        <f>SUM(E52:E53)</f>
        <v>1430.1413497909614</v>
      </c>
      <c r="F51" s="120">
        <f>SUM(F52:F53)</f>
        <v>493</v>
      </c>
      <c r="G51" s="225">
        <v>0</v>
      </c>
      <c r="H51" s="225"/>
      <c r="I51" s="225">
        <v>0</v>
      </c>
      <c r="J51" s="225"/>
      <c r="K51" s="225">
        <v>0</v>
      </c>
      <c r="L51" s="225"/>
    </row>
    <row r="52" spans="1:12" ht="15" customHeight="1" x14ac:dyDescent="0.25">
      <c r="A52" s="208">
        <v>42</v>
      </c>
      <c r="B52" s="208"/>
      <c r="C52" s="208"/>
      <c r="D52" s="119" t="s">
        <v>47</v>
      </c>
      <c r="E52" s="120">
        <f>10775.4/7.5345</f>
        <v>1430.1413497909614</v>
      </c>
      <c r="F52" s="120">
        <v>493</v>
      </c>
      <c r="G52" s="225">
        <v>0</v>
      </c>
      <c r="H52" s="225"/>
      <c r="I52" s="225">
        <v>0</v>
      </c>
      <c r="J52" s="225"/>
      <c r="K52" s="225">
        <v>0</v>
      </c>
      <c r="L52" s="225"/>
    </row>
    <row r="53" spans="1:12" ht="15" customHeight="1" x14ac:dyDescent="0.25">
      <c r="A53" s="121">
        <v>45</v>
      </c>
      <c r="B53" s="210"/>
      <c r="C53" s="211"/>
      <c r="D53" s="119" t="s">
        <v>81</v>
      </c>
      <c r="E53" s="120">
        <v>0</v>
      </c>
      <c r="F53" s="120">
        <v>0</v>
      </c>
      <c r="G53" s="225">
        <v>0</v>
      </c>
      <c r="H53" s="225"/>
      <c r="I53" s="225">
        <v>0</v>
      </c>
      <c r="J53" s="225"/>
      <c r="K53" s="225">
        <v>0</v>
      </c>
      <c r="L53" s="225"/>
    </row>
    <row r="54" spans="1:12" ht="15" customHeight="1" x14ac:dyDescent="0.25">
      <c r="A54" s="212" t="s">
        <v>105</v>
      </c>
      <c r="B54" s="212"/>
      <c r="C54" s="212"/>
      <c r="D54" s="114" t="s">
        <v>82</v>
      </c>
      <c r="E54" s="113">
        <f>SUM(E55)</f>
        <v>75883.910013935878</v>
      </c>
      <c r="F54" s="113">
        <v>5000</v>
      </c>
      <c r="G54" s="224">
        <f>SUM(G55)</f>
        <v>10500</v>
      </c>
      <c r="H54" s="224"/>
      <c r="I54" s="224">
        <f t="shared" ref="I54" si="26">SUM(I55)</f>
        <v>10500</v>
      </c>
      <c r="J54" s="224"/>
      <c r="K54" s="224">
        <f t="shared" ref="K54" si="27">SUM(K55)</f>
        <v>10500</v>
      </c>
      <c r="L54" s="224"/>
    </row>
    <row r="55" spans="1:12" ht="15" customHeight="1" x14ac:dyDescent="0.25">
      <c r="A55" s="208">
        <v>3</v>
      </c>
      <c r="B55" s="208"/>
      <c r="C55" s="208"/>
      <c r="D55" s="119" t="s">
        <v>21</v>
      </c>
      <c r="E55" s="120">
        <f>SUM(E56:E57)</f>
        <v>75883.910013935878</v>
      </c>
      <c r="F55" s="120">
        <v>5000</v>
      </c>
      <c r="G55" s="225">
        <v>10500</v>
      </c>
      <c r="H55" s="225"/>
      <c r="I55" s="225">
        <v>10500</v>
      </c>
      <c r="J55" s="225"/>
      <c r="K55" s="225">
        <v>10500</v>
      </c>
      <c r="L55" s="225"/>
    </row>
    <row r="56" spans="1:12" ht="15" customHeight="1" x14ac:dyDescent="0.25">
      <c r="A56" s="208">
        <v>31</v>
      </c>
      <c r="B56" s="208"/>
      <c r="C56" s="208"/>
      <c r="D56" s="119" t="s">
        <v>22</v>
      </c>
      <c r="E56" s="120">
        <v>0</v>
      </c>
      <c r="F56" s="120">
        <v>0</v>
      </c>
      <c r="G56" s="225">
        <v>0</v>
      </c>
      <c r="H56" s="225"/>
      <c r="I56" s="225">
        <v>0</v>
      </c>
      <c r="J56" s="225"/>
      <c r="K56" s="225">
        <v>0</v>
      </c>
      <c r="L56" s="225"/>
    </row>
    <row r="57" spans="1:12" ht="15" customHeight="1" x14ac:dyDescent="0.25">
      <c r="A57" s="208">
        <v>32</v>
      </c>
      <c r="B57" s="208"/>
      <c r="C57" s="208"/>
      <c r="D57" s="119" t="s">
        <v>34</v>
      </c>
      <c r="E57" s="120">
        <f>571747.32/7.5345</f>
        <v>75883.910013935878</v>
      </c>
      <c r="F57" s="120">
        <v>5000</v>
      </c>
      <c r="G57" s="225">
        <v>10500</v>
      </c>
      <c r="H57" s="225"/>
      <c r="I57" s="225">
        <v>10500</v>
      </c>
      <c r="J57" s="225"/>
      <c r="K57" s="225">
        <v>10500</v>
      </c>
      <c r="L57" s="225"/>
    </row>
    <row r="58" spans="1:12" ht="15" customHeight="1" x14ac:dyDescent="0.25">
      <c r="A58" s="212" t="s">
        <v>106</v>
      </c>
      <c r="B58" s="212"/>
      <c r="C58" s="212"/>
      <c r="D58" s="114" t="s">
        <v>83</v>
      </c>
      <c r="E58" s="113">
        <f>SUM(E59)</f>
        <v>2588.0947640852078</v>
      </c>
      <c r="F58" s="113">
        <v>0</v>
      </c>
      <c r="G58" s="224">
        <v>0</v>
      </c>
      <c r="H58" s="224"/>
      <c r="I58" s="224">
        <v>0</v>
      </c>
      <c r="J58" s="224"/>
      <c r="K58" s="224">
        <v>0</v>
      </c>
      <c r="L58" s="224"/>
    </row>
    <row r="59" spans="1:12" ht="17.25" customHeight="1" x14ac:dyDescent="0.25">
      <c r="A59" s="208">
        <v>4</v>
      </c>
      <c r="B59" s="208"/>
      <c r="C59" s="208"/>
      <c r="D59" s="119" t="s">
        <v>23</v>
      </c>
      <c r="E59" s="120">
        <f>SUM(E60)</f>
        <v>2588.0947640852078</v>
      </c>
      <c r="F59" s="120">
        <v>0</v>
      </c>
      <c r="G59" s="225">
        <v>0</v>
      </c>
      <c r="H59" s="225"/>
      <c r="I59" s="225">
        <v>0</v>
      </c>
      <c r="J59" s="225"/>
      <c r="K59" s="225">
        <v>0</v>
      </c>
      <c r="L59" s="225"/>
    </row>
    <row r="60" spans="1:12" ht="18" customHeight="1" x14ac:dyDescent="0.25">
      <c r="A60" s="208">
        <v>42</v>
      </c>
      <c r="B60" s="208"/>
      <c r="C60" s="208"/>
      <c r="D60" s="119" t="s">
        <v>47</v>
      </c>
      <c r="E60" s="120">
        <f>19500/7.5345</f>
        <v>2588.0947640852078</v>
      </c>
      <c r="F60" s="120">
        <v>0</v>
      </c>
      <c r="G60" s="225">
        <v>0</v>
      </c>
      <c r="H60" s="225"/>
      <c r="I60" s="225">
        <v>0</v>
      </c>
      <c r="J60" s="225"/>
      <c r="K60" s="225">
        <v>0</v>
      </c>
      <c r="L60" s="225"/>
    </row>
    <row r="61" spans="1:12" s="14" customFormat="1" ht="15" customHeight="1" x14ac:dyDescent="0.25">
      <c r="A61" s="214" t="s">
        <v>84</v>
      </c>
      <c r="B61" s="214"/>
      <c r="C61" s="214"/>
      <c r="D61" s="104" t="s">
        <v>85</v>
      </c>
      <c r="E61" s="88">
        <v>0</v>
      </c>
      <c r="F61" s="88">
        <v>0</v>
      </c>
      <c r="G61" s="227">
        <v>0</v>
      </c>
      <c r="H61" s="227"/>
      <c r="I61" s="227">
        <v>0</v>
      </c>
      <c r="J61" s="227"/>
      <c r="K61" s="227">
        <v>0</v>
      </c>
      <c r="L61" s="227"/>
    </row>
    <row r="62" spans="1:12" ht="15" customHeight="1" x14ac:dyDescent="0.25">
      <c r="A62" s="212" t="s">
        <v>103</v>
      </c>
      <c r="B62" s="212"/>
      <c r="C62" s="212"/>
      <c r="D62" s="112" t="s">
        <v>86</v>
      </c>
      <c r="E62" s="113">
        <v>0</v>
      </c>
      <c r="F62" s="113">
        <v>0</v>
      </c>
      <c r="G62" s="224">
        <v>0</v>
      </c>
      <c r="H62" s="224"/>
      <c r="I62" s="224">
        <v>0</v>
      </c>
      <c r="J62" s="224"/>
      <c r="K62" s="224">
        <v>0</v>
      </c>
      <c r="L62" s="224"/>
    </row>
    <row r="63" spans="1:12" ht="17.25" customHeight="1" x14ac:dyDescent="0.25">
      <c r="A63" s="208">
        <v>4</v>
      </c>
      <c r="B63" s="208"/>
      <c r="C63" s="208"/>
      <c r="D63" s="119" t="s">
        <v>23</v>
      </c>
      <c r="E63" s="120">
        <v>0</v>
      </c>
      <c r="F63" s="120">
        <v>0</v>
      </c>
      <c r="G63" s="225">
        <v>0</v>
      </c>
      <c r="H63" s="225"/>
      <c r="I63" s="225">
        <v>0</v>
      </c>
      <c r="J63" s="225"/>
      <c r="K63" s="225">
        <v>0</v>
      </c>
      <c r="L63" s="225"/>
    </row>
    <row r="64" spans="1:12" ht="15" customHeight="1" x14ac:dyDescent="0.25">
      <c r="A64" s="208">
        <v>42</v>
      </c>
      <c r="B64" s="208"/>
      <c r="C64" s="208"/>
      <c r="D64" s="119" t="s">
        <v>47</v>
      </c>
      <c r="E64" s="120">
        <v>0</v>
      </c>
      <c r="F64" s="120">
        <v>0</v>
      </c>
      <c r="G64" s="225">
        <v>0</v>
      </c>
      <c r="H64" s="225"/>
      <c r="I64" s="225">
        <v>0</v>
      </c>
      <c r="J64" s="225"/>
      <c r="K64" s="225">
        <v>0</v>
      </c>
      <c r="L64" s="225"/>
    </row>
    <row r="65" spans="1:12" ht="16.5" customHeight="1" x14ac:dyDescent="0.25">
      <c r="A65" s="212" t="s">
        <v>107</v>
      </c>
      <c r="B65" s="212"/>
      <c r="C65" s="212"/>
      <c r="D65" s="112" t="s">
        <v>87</v>
      </c>
      <c r="E65" s="113">
        <v>0</v>
      </c>
      <c r="F65" s="113">
        <v>0</v>
      </c>
      <c r="G65" s="224">
        <v>0</v>
      </c>
      <c r="H65" s="224"/>
      <c r="I65" s="224">
        <v>0</v>
      </c>
      <c r="J65" s="224"/>
      <c r="K65" s="224">
        <v>0</v>
      </c>
      <c r="L65" s="224"/>
    </row>
    <row r="66" spans="1:12" ht="13.5" customHeight="1" x14ac:dyDescent="0.25">
      <c r="A66" s="208">
        <v>4</v>
      </c>
      <c r="B66" s="208"/>
      <c r="C66" s="208"/>
      <c r="D66" s="119" t="s">
        <v>23</v>
      </c>
      <c r="E66" s="120">
        <v>0</v>
      </c>
      <c r="F66" s="120">
        <v>0</v>
      </c>
      <c r="G66" s="225">
        <v>0</v>
      </c>
      <c r="H66" s="225"/>
      <c r="I66" s="225">
        <v>0</v>
      </c>
      <c r="J66" s="225"/>
      <c r="K66" s="225">
        <v>0</v>
      </c>
      <c r="L66" s="225"/>
    </row>
    <row r="67" spans="1:12" ht="16.5" customHeight="1" x14ac:dyDescent="0.25">
      <c r="A67" s="208">
        <v>42</v>
      </c>
      <c r="B67" s="208"/>
      <c r="C67" s="208"/>
      <c r="D67" s="119" t="s">
        <v>47</v>
      </c>
      <c r="E67" s="120">
        <v>0</v>
      </c>
      <c r="F67" s="120">
        <v>0</v>
      </c>
      <c r="G67" s="225">
        <v>0</v>
      </c>
      <c r="H67" s="225"/>
      <c r="I67" s="225">
        <v>0</v>
      </c>
      <c r="J67" s="225"/>
      <c r="K67" s="225">
        <v>0</v>
      </c>
      <c r="L67" s="225"/>
    </row>
    <row r="68" spans="1:12" ht="30" customHeight="1" x14ac:dyDescent="0.25"/>
    <row r="69" spans="1:12" x14ac:dyDescent="0.25">
      <c r="A69" s="205" t="s">
        <v>156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</row>
    <row r="70" spans="1:12" x14ac:dyDescent="0.25">
      <c r="G70" s="206" t="s">
        <v>155</v>
      </c>
      <c r="H70" s="206"/>
      <c r="I70" s="206"/>
      <c r="J70" s="206"/>
      <c r="K70" s="206"/>
      <c r="L70" s="206"/>
    </row>
    <row r="71" spans="1:12" x14ac:dyDescent="0.25">
      <c r="E71" s="219"/>
      <c r="F71" s="219"/>
      <c r="G71" s="207"/>
      <c r="H71" s="207"/>
      <c r="I71" s="207"/>
      <c r="J71" s="207"/>
      <c r="K71" s="207"/>
      <c r="L71" s="207"/>
    </row>
  </sheetData>
  <mergeCells count="259">
    <mergeCell ref="K64:L64"/>
    <mergeCell ref="K65:L65"/>
    <mergeCell ref="K66:L66"/>
    <mergeCell ref="K67:L67"/>
    <mergeCell ref="A1:L1"/>
    <mergeCell ref="A2:L2"/>
    <mergeCell ref="A44:C44"/>
    <mergeCell ref="A45:C45"/>
    <mergeCell ref="G44:H44"/>
    <mergeCell ref="G45:H45"/>
    <mergeCell ref="I44:J44"/>
    <mergeCell ref="K44:L44"/>
    <mergeCell ref="I45:J45"/>
    <mergeCell ref="K45:L45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50:L50"/>
    <mergeCell ref="K51:L51"/>
    <mergeCell ref="K52:L52"/>
    <mergeCell ref="K53:L53"/>
    <mergeCell ref="K42:L42"/>
    <mergeCell ref="K43:L43"/>
    <mergeCell ref="K46:L46"/>
    <mergeCell ref="K47:L47"/>
    <mergeCell ref="K48:L48"/>
    <mergeCell ref="I64:J64"/>
    <mergeCell ref="I65:J65"/>
    <mergeCell ref="I66:J66"/>
    <mergeCell ref="I67:J6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37:J37"/>
    <mergeCell ref="I53:J53"/>
    <mergeCell ref="I59:J59"/>
    <mergeCell ref="I60:J60"/>
    <mergeCell ref="I61:J61"/>
    <mergeCell ref="I62:J62"/>
    <mergeCell ref="I63:J63"/>
    <mergeCell ref="I54:J54"/>
    <mergeCell ref="I55:J55"/>
    <mergeCell ref="I56:J56"/>
    <mergeCell ref="I57:J57"/>
    <mergeCell ref="K21:L21"/>
    <mergeCell ref="I27:J27"/>
    <mergeCell ref="I28:J28"/>
    <mergeCell ref="I29:J29"/>
    <mergeCell ref="I30:J30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30:L30"/>
    <mergeCell ref="K22:L22"/>
    <mergeCell ref="K23:L23"/>
    <mergeCell ref="K24:L24"/>
    <mergeCell ref="K25:L25"/>
    <mergeCell ref="K26:L26"/>
    <mergeCell ref="K27:L27"/>
    <mergeCell ref="K28:L28"/>
    <mergeCell ref="K29:L29"/>
    <mergeCell ref="I49:J49"/>
    <mergeCell ref="I50:J50"/>
    <mergeCell ref="I51:J51"/>
    <mergeCell ref="I52:J52"/>
    <mergeCell ref="I42:J42"/>
    <mergeCell ref="I43:J43"/>
    <mergeCell ref="I46:J46"/>
    <mergeCell ref="I47:J47"/>
    <mergeCell ref="I48:J48"/>
    <mergeCell ref="K31:L31"/>
    <mergeCell ref="K37:L37"/>
    <mergeCell ref="K38:L38"/>
    <mergeCell ref="K39:L39"/>
    <mergeCell ref="K40:L40"/>
    <mergeCell ref="K41:L41"/>
    <mergeCell ref="K32:L32"/>
    <mergeCell ref="K33:L33"/>
    <mergeCell ref="K34:L34"/>
    <mergeCell ref="K35:L35"/>
    <mergeCell ref="K36:L36"/>
    <mergeCell ref="K49:L49"/>
    <mergeCell ref="I58:J58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31:J31"/>
    <mergeCell ref="I22:J22"/>
    <mergeCell ref="G64:H64"/>
    <mergeCell ref="G65:H65"/>
    <mergeCell ref="G66:H66"/>
    <mergeCell ref="G67:H67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G59:H59"/>
    <mergeCell ref="G60:H60"/>
    <mergeCell ref="G61:H61"/>
    <mergeCell ref="G62:H62"/>
    <mergeCell ref="G63:H63"/>
    <mergeCell ref="G54:H54"/>
    <mergeCell ref="G55:H55"/>
    <mergeCell ref="G56:H56"/>
    <mergeCell ref="G58:H58"/>
    <mergeCell ref="G49:H49"/>
    <mergeCell ref="G50:H50"/>
    <mergeCell ref="G51:H51"/>
    <mergeCell ref="G52:H52"/>
    <mergeCell ref="G53:H53"/>
    <mergeCell ref="G42:H42"/>
    <mergeCell ref="G43:H43"/>
    <mergeCell ref="G46:H46"/>
    <mergeCell ref="G47:H47"/>
    <mergeCell ref="G48:H48"/>
    <mergeCell ref="G39:H39"/>
    <mergeCell ref="G40:H40"/>
    <mergeCell ref="G41:H41"/>
    <mergeCell ref="G32:H32"/>
    <mergeCell ref="G33:H33"/>
    <mergeCell ref="G34:H34"/>
    <mergeCell ref="G35:H35"/>
    <mergeCell ref="G36:H36"/>
    <mergeCell ref="G57:H57"/>
    <mergeCell ref="G4:H4"/>
    <mergeCell ref="I4:J4"/>
    <mergeCell ref="K4:L4"/>
    <mergeCell ref="G5:H5"/>
    <mergeCell ref="G6:H6"/>
    <mergeCell ref="G17:H17"/>
    <mergeCell ref="G18:H18"/>
    <mergeCell ref="G19:H19"/>
    <mergeCell ref="G20:H20"/>
    <mergeCell ref="G12:H12"/>
    <mergeCell ref="G13:H13"/>
    <mergeCell ref="G14:H14"/>
    <mergeCell ref="G15:H15"/>
    <mergeCell ref="G16:H16"/>
    <mergeCell ref="K14:L14"/>
    <mergeCell ref="K15:L15"/>
    <mergeCell ref="K16:L16"/>
    <mergeCell ref="K17:L17"/>
    <mergeCell ref="K18:L18"/>
    <mergeCell ref="K19:L19"/>
    <mergeCell ref="K20:L20"/>
    <mergeCell ref="A59:C59"/>
    <mergeCell ref="A48:C48"/>
    <mergeCell ref="A49:C49"/>
    <mergeCell ref="A51:C51"/>
    <mergeCell ref="A52:C52"/>
    <mergeCell ref="A54:C54"/>
    <mergeCell ref="G7:H7"/>
    <mergeCell ref="G8:H8"/>
    <mergeCell ref="G9:H9"/>
    <mergeCell ref="G10:H10"/>
    <mergeCell ref="G11:H11"/>
    <mergeCell ref="G21:H21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37:H37"/>
    <mergeCell ref="G38:H38"/>
    <mergeCell ref="A47:C47"/>
    <mergeCell ref="A39:C39"/>
    <mergeCell ref="A38:C38"/>
    <mergeCell ref="A32:C32"/>
    <mergeCell ref="A33:C33"/>
    <mergeCell ref="A34:C34"/>
    <mergeCell ref="A35:C35"/>
    <mergeCell ref="A36:C36"/>
    <mergeCell ref="E71:F71"/>
    <mergeCell ref="B53:C53"/>
    <mergeCell ref="A40:C40"/>
    <mergeCell ref="A50:C50"/>
    <mergeCell ref="A65:C65"/>
    <mergeCell ref="A66:C66"/>
    <mergeCell ref="A67:C67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19:C19"/>
    <mergeCell ref="A20:C20"/>
    <mergeCell ref="A21:C21"/>
    <mergeCell ref="A22:C22"/>
    <mergeCell ref="A23:C23"/>
    <mergeCell ref="A37:C37"/>
    <mergeCell ref="A41:C41"/>
    <mergeCell ref="A43:C43"/>
    <mergeCell ref="A46:C46"/>
    <mergeCell ref="A5:C5"/>
    <mergeCell ref="A4:C4"/>
    <mergeCell ref="A6:B6"/>
    <mergeCell ref="A69:L69"/>
    <mergeCell ref="G70:L71"/>
    <mergeCell ref="A17:C17"/>
    <mergeCell ref="A18:C18"/>
    <mergeCell ref="A11:C11"/>
    <mergeCell ref="A12:C12"/>
    <mergeCell ref="A13:C13"/>
    <mergeCell ref="A14:C14"/>
    <mergeCell ref="A16:C16"/>
    <mergeCell ref="A7:C7"/>
    <mergeCell ref="A8:C8"/>
    <mergeCell ref="A10:C10"/>
    <mergeCell ref="A9:C9"/>
    <mergeCell ref="A15:C15"/>
    <mergeCell ref="A24:C24"/>
    <mergeCell ref="A25:C25"/>
    <mergeCell ref="A26:C26"/>
    <mergeCell ref="A30:C30"/>
    <mergeCell ref="A31:C31"/>
    <mergeCell ref="A28:C28"/>
    <mergeCell ref="A29:C29"/>
  </mergeCells>
  <phoneticPr fontId="21" type="noConversion"/>
  <pageMargins left="0.7" right="0.7" top="0.75" bottom="0.75" header="0.3" footer="0.3"/>
  <pageSetup paperSize="9" scale="63" fitToHeight="0" orientation="landscape" r:id="rId1"/>
  <rowBreaks count="1" manualBreakCount="1">
    <brk id="4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32" t="s">
        <v>126</v>
      </c>
      <c r="B1" s="232"/>
      <c r="C1" s="232"/>
      <c r="D1" s="232"/>
      <c r="E1" s="232"/>
      <c r="F1" s="232"/>
      <c r="G1" s="232"/>
      <c r="H1" s="232"/>
      <c r="I1" s="232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32" t="s">
        <v>31</v>
      </c>
      <c r="B3" s="232"/>
      <c r="C3" s="232"/>
      <c r="D3" s="232"/>
      <c r="E3" s="232"/>
      <c r="F3" s="232"/>
      <c r="G3" s="232"/>
      <c r="H3" s="233"/>
      <c r="I3" s="233"/>
    </row>
    <row r="4" spans="1:9" ht="18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 x14ac:dyDescent="0.25">
      <c r="A5" s="232" t="s">
        <v>27</v>
      </c>
      <c r="B5" s="234"/>
      <c r="C5" s="234"/>
      <c r="D5" s="234"/>
      <c r="E5" s="234"/>
      <c r="F5" s="234"/>
      <c r="G5" s="234"/>
      <c r="H5" s="234"/>
      <c r="I5" s="234"/>
    </row>
    <row r="6" spans="1:9" ht="18" x14ac:dyDescent="0.25">
      <c r="A6" s="1"/>
      <c r="B6" s="1"/>
      <c r="C6" s="1"/>
      <c r="D6" s="1"/>
      <c r="E6" s="1"/>
      <c r="F6" s="1"/>
      <c r="G6" s="1"/>
      <c r="H6" s="2"/>
      <c r="I6" s="2"/>
    </row>
    <row r="7" spans="1:9" ht="25.5" x14ac:dyDescent="0.25">
      <c r="A7" s="11" t="s">
        <v>13</v>
      </c>
      <c r="B7" s="10" t="s">
        <v>14</v>
      </c>
      <c r="C7" s="10" t="s">
        <v>15</v>
      </c>
      <c r="D7" s="10" t="s">
        <v>49</v>
      </c>
      <c r="E7" s="10" t="s">
        <v>9</v>
      </c>
      <c r="F7" s="11" t="s">
        <v>10</v>
      </c>
      <c r="G7" s="11" t="s">
        <v>42</v>
      </c>
      <c r="H7" s="11" t="s">
        <v>43</v>
      </c>
      <c r="I7" s="11" t="s">
        <v>44</v>
      </c>
    </row>
    <row r="8" spans="1:9" ht="25.5" x14ac:dyDescent="0.25">
      <c r="A8" s="4">
        <v>8</v>
      </c>
      <c r="B8" s="4"/>
      <c r="C8" s="4"/>
      <c r="D8" s="4" t="s">
        <v>28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4"/>
      <c r="B9" s="8">
        <v>84</v>
      </c>
      <c r="C9" s="8"/>
      <c r="D9" s="8" t="s">
        <v>35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25.5" x14ac:dyDescent="0.25">
      <c r="A10" s="5"/>
      <c r="B10" s="5"/>
      <c r="C10" s="6">
        <v>81</v>
      </c>
      <c r="D10" s="9" t="s">
        <v>36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25.5" x14ac:dyDescent="0.25">
      <c r="A11" s="7">
        <v>5</v>
      </c>
      <c r="B11" s="7"/>
      <c r="C11" s="7"/>
      <c r="D11" s="12" t="s">
        <v>29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25.5" x14ac:dyDescent="0.25">
      <c r="A12" s="8"/>
      <c r="B12" s="8">
        <v>54</v>
      </c>
      <c r="C12" s="8"/>
      <c r="D12" s="13" t="s">
        <v>37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8"/>
      <c r="B13" s="8"/>
      <c r="C13" s="6">
        <v>11</v>
      </c>
      <c r="D13" s="6" t="s">
        <v>17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8"/>
      <c r="B14" s="8"/>
      <c r="C14" s="6">
        <v>31</v>
      </c>
      <c r="D14" s="6" t="s">
        <v>38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POSEBNI DIO</vt:lpstr>
      <vt:lpstr>Račun financiranja</vt:lpstr>
      <vt:lpstr>' Račun prihoda i rashoda'!Podrucje_ispisa</vt:lpstr>
      <vt:lpstr>'POSEBNI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DZSINO Petrinja</cp:lastModifiedBy>
  <cp:lastPrinted>2023-10-05T15:05:13Z</cp:lastPrinted>
  <dcterms:created xsi:type="dcterms:W3CDTF">2022-08-12T12:51:27Z</dcterms:created>
  <dcterms:modified xsi:type="dcterms:W3CDTF">2023-10-12T10:03:54Z</dcterms:modified>
</cp:coreProperties>
</file>