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ŽETAK " sheetId="1" state="visible" r:id="rId2"/>
    <sheet name="RAČUN PRIHODA I RASHODA" sheetId="2" state="visible" r:id="rId3"/>
    <sheet name="Rashodi -funkcijska" sheetId="3" state="visible" r:id="rId4"/>
    <sheet name="Račun financiranja" sheetId="4" state="visible" r:id="rId5"/>
    <sheet name="POSEBNI DIO" sheetId="5" state="visible" r:id="rId6"/>
  </sheets>
  <definedNames>
    <definedName function="false" hidden="false" localSheetId="1" name="_xlnm.Print_Area" vbProcedure="false">'RAČUN PRIHODA I RASHODA'!$A$1:$I$152</definedName>
    <definedName function="false" hidden="false" localSheetId="0" name="_xlnm.Print_Area" vbProcedure="false">'SAŽETAK '!$A$1:$J$23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<sst xmlns="http://schemas.openxmlformats.org/spreadsheetml/2006/main" count="506" uniqueCount="257">
  <si>
    <t xml:space="preserve">POLUGODIŠNJI IZVJEŠTAJ O IZVRŠENJU FINANCIJSKOG PLANA ZA 2024.g.</t>
  </si>
  <si>
    <t xml:space="preserve">A) SAŽETAK RAČUNA PRIHODA I RASHODA</t>
  </si>
  <si>
    <t xml:space="preserve">PRIHODI/RASHODI TEKUĆA GODINA </t>
  </si>
  <si>
    <t xml:space="preserve">Izvršenje 2021.</t>
  </si>
  <si>
    <t xml:space="preserve">Plan 2022.</t>
  </si>
  <si>
    <t xml:space="preserve">Izvršenje prethodne godine</t>
  </si>
  <si>
    <t xml:space="preserve">Plan tekuće godine</t>
  </si>
  <si>
    <t xml:space="preserve">Izvršenje tekuće godine </t>
  </si>
  <si>
    <t xml:space="preserve">PRIHODI UKUPNO</t>
  </si>
  <si>
    <t xml:space="preserve">PRIHODI POSLOVANJA</t>
  </si>
  <si>
    <t xml:space="preserve">PRIHODI OD PRODAJE NEFINANCIJSKE IMOVINE</t>
  </si>
  <si>
    <t xml:space="preserve">RASHODI UKUPNO</t>
  </si>
  <si>
    <t xml:space="preserve">RASHODI  POSLOVANJA</t>
  </si>
  <si>
    <t xml:space="preserve">RASHODI ZA NEFINANCIJSKU IMOVINU</t>
  </si>
  <si>
    <t xml:space="preserve">RAZLIKA - VIŠAK / MANJAK</t>
  </si>
  <si>
    <t xml:space="preserve">B) SAŽETAK RAČUNA FINANCIRANJA</t>
  </si>
  <si>
    <t xml:space="preserve">RAČUN FINANCIRANJA </t>
  </si>
  <si>
    <t xml:space="preserve">PRIMICI OD FINANCIJSKE IMOVINE I ZADUŽIVANJA</t>
  </si>
  <si>
    <t xml:space="preserve">IZDACI ZA FINANCIJSKU IMOVINU I OTPLATE ZAJMOVA</t>
  </si>
  <si>
    <t xml:space="preserve">NETO FINANCIRANJE</t>
  </si>
  <si>
    <t xml:space="preserve">C) PRENESENI VIŠAK ILI PRENESENI MANJAK I VIŠEGODIŠNJI PLAN URAVNOTEŽENJA</t>
  </si>
  <si>
    <t xml:space="preserve">VIŠKOVI/MANJKOVI</t>
  </si>
  <si>
    <t xml:space="preserve">UKUPAN DONOS VIŠKA / MANJKA IZ PRETHODNE(IH) GODINE</t>
  </si>
  <si>
    <t xml:space="preserve">VIŠAK / MANJAK IZ PRETHODNE(IH) GODINE KOJI ĆE SE RASPOREDITI / POKRITI</t>
  </si>
  <si>
    <t xml:space="preserve">VIŠAK / MANJAK + NETO FINANCIRANJE+PRENESENI RAZULTAT</t>
  </si>
  <si>
    <t xml:space="preserve">Naziv </t>
  </si>
  <si>
    <t xml:space="preserve">Indeks</t>
  </si>
  <si>
    <t xml:space="preserve">5=4/2*100</t>
  </si>
  <si>
    <t xml:space="preserve">6=4/3*100</t>
  </si>
  <si>
    <t xml:space="preserve">Prihodi poslovanja </t>
  </si>
  <si>
    <t xml:space="preserve">Pomoći iz inozemstva i od subjekata unutar općeg proračuna</t>
  </si>
  <si>
    <t xml:space="preserve">634</t>
  </si>
  <si>
    <t xml:space="preserve">Pomoći od izvanproračunskih korisnika</t>
  </si>
  <si>
    <t xml:space="preserve">6341</t>
  </si>
  <si>
    <t xml:space="preserve">Tekuće pomoći od izvanproračunskih korisnika </t>
  </si>
  <si>
    <t xml:space="preserve">5.2</t>
  </si>
  <si>
    <t xml:space="preserve">Ostale pomoći</t>
  </si>
  <si>
    <t xml:space="preserve">Prihodi od imovine</t>
  </si>
  <si>
    <t xml:space="preserve">Prihodi od financijske imovine</t>
  </si>
  <si>
    <t xml:space="preserve">3.1.</t>
  </si>
  <si>
    <t xml:space="preserve">Vlastiti prihodi</t>
  </si>
  <si>
    <t xml:space="preserve">Prihodi od upravnih i administrativnih pristojbi, pristojbi po posebnim propisima i nakanda</t>
  </si>
  <si>
    <t xml:space="preserve">Prihodi po posebnim propisima</t>
  </si>
  <si>
    <t xml:space="preserve">Ostali nespomenuti prihodi </t>
  </si>
  <si>
    <t xml:space="preserve">4.3</t>
  </si>
  <si>
    <t xml:space="preserve">Prihodi za posebne namjene </t>
  </si>
  <si>
    <t xml:space="preserve">Prihodi od prodaje proiz. i robe te pruženih usluga i prihodi od donacija</t>
  </si>
  <si>
    <t xml:space="preserve">661</t>
  </si>
  <si>
    <t xml:space="preserve">Prihodi od prodaje proizvoda i robe te pruženih usluga</t>
  </si>
  <si>
    <t xml:space="preserve">6615</t>
  </si>
  <si>
    <t xml:space="preserve">Prihodi od pruženih usluga</t>
  </si>
  <si>
    <t xml:space="preserve">3.1</t>
  </si>
  <si>
    <t xml:space="preserve"> Vlastiti prihodi </t>
  </si>
  <si>
    <t xml:space="preserve">Donacije od pravnih i fizičkih osoba izvan općeg proračuna i povrat donacija po protestiranim jamstvima</t>
  </si>
  <si>
    <t xml:space="preserve">Tekuće donacije</t>
  </si>
  <si>
    <t xml:space="preserve">6632</t>
  </si>
  <si>
    <t xml:space="preserve">Kapitalne donacije </t>
  </si>
  <si>
    <t xml:space="preserve">6.1</t>
  </si>
  <si>
    <t xml:space="preserve">Donacije </t>
  </si>
  <si>
    <t xml:space="preserve">Prihodi iz nadležnog proračuna i od HZZO-a temeljem ugovornih obveza</t>
  </si>
  <si>
    <t xml:space="preserve">671</t>
  </si>
  <si>
    <t xml:space="preserve">Prihodi iz nadležnog proračuna za financiranje redovne djelatnosti proračunskih korisnika</t>
  </si>
  <si>
    <t xml:space="preserve">6711</t>
  </si>
  <si>
    <t xml:space="preserve">1.1</t>
  </si>
  <si>
    <t xml:space="preserve">Prihodi iz nadležnog proračuna za financiranje rashoda poslovanja</t>
  </si>
  <si>
    <t xml:space="preserve">1.5</t>
  </si>
  <si>
    <t xml:space="preserve">1.1.</t>
  </si>
  <si>
    <t xml:space="preserve">Opći prihodi i primici</t>
  </si>
  <si>
    <t xml:space="preserve">1.5.</t>
  </si>
  <si>
    <t xml:space="preserve">Ukupni prihodi</t>
  </si>
  <si>
    <t xml:space="preserve">VIŠAK KORIŠTEN ZA POKRIĆE RASHODA </t>
  </si>
  <si>
    <t xml:space="preserve">Vlastiti izvori </t>
  </si>
  <si>
    <t xml:space="preserve">Rezultat poslovanja </t>
  </si>
  <si>
    <t xml:space="preserve">Višak/manjak prihoda</t>
  </si>
  <si>
    <t xml:space="preserve">Višak prihoda</t>
  </si>
  <si>
    <t xml:space="preserve">RASHODI POSLOVANJA</t>
  </si>
  <si>
    <t xml:space="preserve">Naziv</t>
  </si>
  <si>
    <t xml:space="preserve">32</t>
  </si>
  <si>
    <t xml:space="preserve">Materijalni rashodi</t>
  </si>
  <si>
    <t xml:space="preserve">329</t>
  </si>
  <si>
    <t xml:space="preserve">Ostali nespomenuti rashodi poslovanja</t>
  </si>
  <si>
    <t xml:space="preserve">3291</t>
  </si>
  <si>
    <t xml:space="preserve">Naknade za rad predstavničkih i izvršnih tijela, povjerenstava i slično</t>
  </si>
  <si>
    <t xml:space="preserve"> Opći prihodi i primici</t>
  </si>
  <si>
    <t xml:space="preserve">3</t>
  </si>
  <si>
    <t xml:space="preserve">Rashodi za zaposlene</t>
  </si>
  <si>
    <t xml:space="preserve">Plaće</t>
  </si>
  <si>
    <t xml:space="preserve">Plaće za redovan rad</t>
  </si>
  <si>
    <t xml:space="preserve">Plaće za posebne uvjete rada</t>
  </si>
  <si>
    <t xml:space="preserve">Doprinosi na plaće</t>
  </si>
  <si>
    <t xml:space="preserve">Doprinosi za obavezno zdravstveno osiguranje</t>
  </si>
  <si>
    <t xml:space="preserve">Rashodi za usluge</t>
  </si>
  <si>
    <t xml:space="preserve">Usluge tekućeg i investicijskog održavanja</t>
  </si>
  <si>
    <t xml:space="preserve">Rashodi za nabavu nefinancijske imovine</t>
  </si>
  <si>
    <t xml:space="preserve">Rashodi za nabavu dugotrajne imovine</t>
  </si>
  <si>
    <t xml:space="preserve">Postrojenja i oprema</t>
  </si>
  <si>
    <t xml:space="preserve">Medicinska i laboratorijska oprema</t>
  </si>
  <si>
    <t xml:space="preserve">Uređaji, strojevi i oprema za ostalne namjene</t>
  </si>
  <si>
    <t xml:space="preserve">Prijevozna sredstva</t>
  </si>
  <si>
    <t xml:space="preserve">Prijevozna sredstva u cestovnom prometu</t>
  </si>
  <si>
    <t xml:space="preserve">Opći prihodi i primici-msf</t>
  </si>
  <si>
    <t xml:space="preserve">42</t>
  </si>
  <si>
    <t xml:space="preserve">422</t>
  </si>
  <si>
    <t xml:space="preserve">4224</t>
  </si>
  <si>
    <t xml:space="preserve">4227</t>
  </si>
  <si>
    <t xml:space="preserve">Vlastiti prihodi </t>
  </si>
  <si>
    <t xml:space="preserve">311</t>
  </si>
  <si>
    <t xml:space="preserve">Plaća</t>
  </si>
  <si>
    <t xml:space="preserve">3111</t>
  </si>
  <si>
    <t xml:space="preserve">Plaća za redovan rad</t>
  </si>
  <si>
    <t xml:space="preserve">3113</t>
  </si>
  <si>
    <t xml:space="preserve">Plaće za prekovremeni</t>
  </si>
  <si>
    <t xml:space="preserve">3114</t>
  </si>
  <si>
    <t xml:space="preserve">312</t>
  </si>
  <si>
    <t xml:space="preserve">Ostali rashodi za zaposlene</t>
  </si>
  <si>
    <t xml:space="preserve">3121</t>
  </si>
  <si>
    <t xml:space="preserve">313</t>
  </si>
  <si>
    <t xml:space="preserve">3132</t>
  </si>
  <si>
    <t xml:space="preserve">Naknade troškova zaposlenima</t>
  </si>
  <si>
    <t xml:space="preserve">3211</t>
  </si>
  <si>
    <t xml:space="preserve">Službena putovanja</t>
  </si>
  <si>
    <t xml:space="preserve">3212</t>
  </si>
  <si>
    <t xml:space="preserve">Naknade za prijevoz, za rad na terenu i odvojeni život</t>
  </si>
  <si>
    <t xml:space="preserve">Stručno usavršavanje zaposlenika</t>
  </si>
  <si>
    <t xml:space="preserve">Ostale naknade troškova zaposlenima</t>
  </si>
  <si>
    <t xml:space="preserve">Rashodi za materijal i energiju</t>
  </si>
  <si>
    <t xml:space="preserve">3221</t>
  </si>
  <si>
    <t xml:space="preserve">Uredski materijal i ostali materijalni rashodi</t>
  </si>
  <si>
    <t xml:space="preserve">Materijal i sirovine</t>
  </si>
  <si>
    <t xml:space="preserve">3223</t>
  </si>
  <si>
    <t xml:space="preserve">Energija</t>
  </si>
  <si>
    <t xml:space="preserve">3224</t>
  </si>
  <si>
    <t xml:space="preserve">Materijal i dijelovi za tekuće i investicijsko održavanje</t>
  </si>
  <si>
    <t xml:space="preserve">Sitni inventar i auto gume</t>
  </si>
  <si>
    <t xml:space="preserve">Službena , radna i zaštitna odjeća i obuća</t>
  </si>
  <si>
    <t xml:space="preserve">3231</t>
  </si>
  <si>
    <t xml:space="preserve">Usluge telefona, pošte i prijevoza</t>
  </si>
  <si>
    <t xml:space="preserve">3232</t>
  </si>
  <si>
    <t xml:space="preserve">Usluge promidžbe i informiranja</t>
  </si>
  <si>
    <t xml:space="preserve">3234</t>
  </si>
  <si>
    <t xml:space="preserve">Komunalne usluge</t>
  </si>
  <si>
    <t xml:space="preserve">Intelektualne i osobne usluge</t>
  </si>
  <si>
    <t xml:space="preserve">Zdravstvene usluge</t>
  </si>
  <si>
    <t xml:space="preserve">3238</t>
  </si>
  <si>
    <t xml:space="preserve">Računalne usluge</t>
  </si>
  <si>
    <t xml:space="preserve">3239</t>
  </si>
  <si>
    <t xml:space="preserve">Ostale usluge</t>
  </si>
  <si>
    <t xml:space="preserve">Premije osiguranja</t>
  </si>
  <si>
    <t xml:space="preserve">3293</t>
  </si>
  <si>
    <t xml:space="preserve">Reprezentacija</t>
  </si>
  <si>
    <t xml:space="preserve">Pristojbe i naknade</t>
  </si>
  <si>
    <t xml:space="preserve">3299</t>
  </si>
  <si>
    <t xml:space="preserve">Financijski rashodi</t>
  </si>
  <si>
    <t xml:space="preserve">Ostali financijski rashodi</t>
  </si>
  <si>
    <t xml:space="preserve">3431</t>
  </si>
  <si>
    <t xml:space="preserve">Bankarske usluge i usluge platnog prometa</t>
  </si>
  <si>
    <t xml:space="preserve">Zatezne kamate</t>
  </si>
  <si>
    <t xml:space="preserve">Uredska oprema i namještaj</t>
  </si>
  <si>
    <t xml:space="preserve">Oprema za održavanje i zaštitu</t>
  </si>
  <si>
    <t xml:space="preserve">Uređaji i strojevi za ostale namjene</t>
  </si>
  <si>
    <t xml:space="preserve"> Prihodi za posebne namjene </t>
  </si>
  <si>
    <t xml:space="preserve">31</t>
  </si>
  <si>
    <t xml:space="preserve">321</t>
  </si>
  <si>
    <t xml:space="preserve">3213</t>
  </si>
  <si>
    <t xml:space="preserve">Pomoći HZZ</t>
  </si>
  <si>
    <t xml:space="preserve">Rashodi za nabavu proizvedene dugotrajne imovine</t>
  </si>
  <si>
    <t xml:space="preserve">Komunikacijska oprema</t>
  </si>
  <si>
    <t xml:space="preserve">6.2</t>
  </si>
  <si>
    <t xml:space="preserve">Kapitalne donacije</t>
  </si>
  <si>
    <t xml:space="preserve">MANJAK POKRIVEN TEKUĆIM PRHODIMA</t>
  </si>
  <si>
    <t xml:space="preserve">9222</t>
  </si>
  <si>
    <t xml:space="preserve">Manjak prihoda</t>
  </si>
  <si>
    <t xml:space="preserve">I. OPĆI DIO</t>
  </si>
  <si>
    <t xml:space="preserve">A. RAČUN PRIHODA I RASHODA </t>
  </si>
  <si>
    <t xml:space="preserve">RASHODI PREMA FUNKCIJSKOJ KLASIFIKACIJI</t>
  </si>
  <si>
    <t xml:space="preserve">BROJČANA OZNAKA I NAZIV</t>
  </si>
  <si>
    <t xml:space="preserve">UKUPNO RASHODI </t>
  </si>
  <si>
    <t xml:space="preserve">10 Socijala</t>
  </si>
  <si>
    <t xml:space="preserve"> 102 Starost</t>
  </si>
  <si>
    <t xml:space="preserve">B. RAČUN FINANCIRANJA</t>
  </si>
  <si>
    <t xml:space="preserve">Razred</t>
  </si>
  <si>
    <t xml:space="preserve">Skupina</t>
  </si>
  <si>
    <t xml:space="preserve">Izvor</t>
  </si>
  <si>
    <t xml:space="preserve">Primici od financijske imovine i zaduživanja</t>
  </si>
  <si>
    <t xml:space="preserve">Primici od zaduživanja</t>
  </si>
  <si>
    <t xml:space="preserve">842</t>
  </si>
  <si>
    <t xml:space="preserve">Primljeni krediti i zajmovi od kreditnih i ostalih financijskih institucija u javnom sektoru</t>
  </si>
  <si>
    <t xml:space="preserve">Primljeni krediti od kreditnih institucija u javnom sektoru</t>
  </si>
  <si>
    <t xml:space="preserve">Namjenski primici od zaduživanja</t>
  </si>
  <si>
    <t xml:space="preserve">Izdaci za financijsku imovinu i otplate zajmova</t>
  </si>
  <si>
    <t xml:space="preserve">Izdaci za otplatu glavnice primljenih kredita i zajmova</t>
  </si>
  <si>
    <t xml:space="preserve">542</t>
  </si>
  <si>
    <t xml:space="preserve">Otplata glavnice primljenih kredita i zajmova od kreditnih i ostalih financijskih institucija u javnom sektoru</t>
  </si>
  <si>
    <t xml:space="preserve">5422</t>
  </si>
  <si>
    <t xml:space="preserve">Otplata glavnice primljenih kredita od kreditnih institucija u javnom sektoru</t>
  </si>
  <si>
    <t xml:space="preserve">DOM ZA STARIJE OSOBE PETRINJA</t>
  </si>
  <si>
    <t xml:space="preserve">Datum: 19.07.2024</t>
  </si>
  <si>
    <t xml:space="preserve">Vrijeme: 13:51</t>
  </si>
  <si>
    <t xml:space="preserve">44250 PETRINJA</t>
  </si>
  <si>
    <t xml:space="preserve">OIB: 60616560469</t>
  </si>
  <si>
    <t xml:space="preserve">POLUGODIŠNJI IZVJEŠTAJ O IZVRŠENJU FINANCIJSKOG PLANA ZA 2023.g.</t>
  </si>
  <si>
    <t xml:space="preserve">za razdoblje od 1.1.2024. do 30.6.2024.</t>
  </si>
  <si>
    <t xml:space="preserve">POSEBNI DIO</t>
  </si>
  <si>
    <t xml:space="preserve">BROJ KONTA</t>
  </si>
  <si>
    <t xml:space="preserve">VRSTA RASHODA / IZDATKA</t>
  </si>
  <si>
    <t xml:space="preserve">PLANIRANO</t>
  </si>
  <si>
    <t xml:space="preserve">REALIZIRANO</t>
  </si>
  <si>
    <t xml:space="preserve">INDEKS</t>
  </si>
  <si>
    <t xml:space="preserve">  </t>
  </si>
  <si>
    <t xml:space="preserve">SVEUKUPNO RASHODI / IZDACI</t>
  </si>
  <si>
    <t xml:space="preserve">Program  1004</t>
  </si>
  <si>
    <t xml:space="preserve">Program javnih potreba u socijalnoj skrbi</t>
  </si>
  <si>
    <t xml:space="preserve">Aktivnost  A100012</t>
  </si>
  <si>
    <t xml:space="preserve">Izdatci za domove socijalne skrbi</t>
  </si>
  <si>
    <t xml:space="preserve">Rashodi poslovanja</t>
  </si>
  <si>
    <t xml:space="preserve">Aktivnost  A100026</t>
  </si>
  <si>
    <t xml:space="preserve">Potres</t>
  </si>
  <si>
    <t xml:space="preserve">Plaće (Bruto)</t>
  </si>
  <si>
    <t xml:space="preserve">Doprinosi za obvezno zdravstveno osiguranje</t>
  </si>
  <si>
    <t xml:space="preserve">Program  1005</t>
  </si>
  <si>
    <t xml:space="preserve">Minimalni financijski standard - socijala</t>
  </si>
  <si>
    <t xml:space="preserve">Aktivnost  A100004</t>
  </si>
  <si>
    <t xml:space="preserve">Redovna djelatnost-minimalni financijski standard</t>
  </si>
  <si>
    <t xml:space="preserve">323</t>
  </si>
  <si>
    <t xml:space="preserve">Kapitalni projekt  K100003</t>
  </si>
  <si>
    <t xml:space="preserve">Ulaganje u objekte socijalne skrbi</t>
  </si>
  <si>
    <t xml:space="preserve">4</t>
  </si>
  <si>
    <t xml:space="preserve">Uređaji, strojevi i oprema za ostale namjene</t>
  </si>
  <si>
    <t xml:space="preserve">Program  1007</t>
  </si>
  <si>
    <t xml:space="preserve">Redovna djelatnost ustanova socijalne skrbi</t>
  </si>
  <si>
    <t xml:space="preserve">Aktivnost  A100001</t>
  </si>
  <si>
    <t xml:space="preserve">Redovna djelatnost</t>
  </si>
  <si>
    <t xml:space="preserve">Plaće za prekovremeni rad</t>
  </si>
  <si>
    <t xml:space="preserve">3214</t>
  </si>
  <si>
    <t xml:space="preserve">322</t>
  </si>
  <si>
    <t xml:space="preserve">3222</t>
  </si>
  <si>
    <t xml:space="preserve">3225</t>
  </si>
  <si>
    <t xml:space="preserve">3227</t>
  </si>
  <si>
    <t xml:space="preserve">Službena, radna i zaštitna odjeća i obuća</t>
  </si>
  <si>
    <t xml:space="preserve">3233</t>
  </si>
  <si>
    <t xml:space="preserve">3236</t>
  </si>
  <si>
    <t xml:space="preserve">Zdravstvene i veterinarske usluge</t>
  </si>
  <si>
    <t xml:space="preserve">3237</t>
  </si>
  <si>
    <t xml:space="preserve">3292</t>
  </si>
  <si>
    <t xml:space="preserve">3295</t>
  </si>
  <si>
    <t xml:space="preserve">34</t>
  </si>
  <si>
    <t xml:space="preserve">343</t>
  </si>
  <si>
    <t xml:space="preserve">3433</t>
  </si>
  <si>
    <t xml:space="preserve">4221</t>
  </si>
  <si>
    <t xml:space="preserve">4222</t>
  </si>
  <si>
    <t xml:space="preserve">4223</t>
  </si>
  <si>
    <t xml:space="preserve">Javni radovi</t>
  </si>
  <si>
    <t xml:space="preserve">Kapitalni projekt  K100005</t>
  </si>
  <si>
    <t xml:space="preserve">Kapitalni rashodi</t>
  </si>
  <si>
    <t xml:space="preserve">KLASA: 400-06/24-02/02</t>
  </si>
  <si>
    <t xml:space="preserve">URBROJ: 2176-119/04-24-2</t>
  </si>
  <si>
    <t xml:space="preserve">Petrinja, 22. srpnja 2024.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</si>
</sst>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"/>
    <numFmt numFmtId="166" formatCode="#,##0\ ;[RED]\-#,##0\ "/>
    <numFmt numFmtId="167" formatCode="#,##0.00"/>
    <numFmt numFmtId="168" formatCode="0"/>
    <numFmt numFmtId="169" formatCode="@"/>
    <numFmt numFmtId="170" formatCode="[$-41A]#,##0.00;\-#,##0.00"/>
  </numFmts>
  <fonts count="34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sz val="10"/>
      <color rgb="FF000000"/>
      <name val="Arial"/>
      <family val="2"/>
      <charset val="238"/>
    </font>
    <font>
      <sz val="12"/>
      <color rgb="FF002060"/>
      <name val="Calibri"/>
      <family val="2"/>
      <charset val="1"/>
    </font>
    <font>
      <b val="true"/>
      <sz val="12"/>
      <color rgb="FF002060"/>
      <name val="Calibri"/>
      <family val="2"/>
      <charset val="1"/>
    </font>
    <font>
      <b val="true"/>
      <i val="true"/>
      <sz val="12"/>
      <color rgb="FF002060"/>
      <name val="Calibri"/>
      <family val="2"/>
      <charset val="1"/>
    </font>
    <font>
      <sz val="12"/>
      <color rgb="FF000000"/>
      <name val="Calibri"/>
      <family val="2"/>
      <charset val="1"/>
    </font>
    <font>
      <i val="true"/>
      <sz val="12"/>
      <color rgb="FF00206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0"/>
      <color rgb="FF1F4E79"/>
      <name val="Calibri"/>
      <family val="2"/>
      <charset val="1"/>
    </font>
    <font>
      <b val="true"/>
      <sz val="10"/>
      <color rgb="FF1F4E79"/>
      <name val="Calibri"/>
      <family val="2"/>
      <charset val="1"/>
    </font>
    <font>
      <b val="true"/>
      <i val="true"/>
      <sz val="10"/>
      <color rgb="FF1F4E79"/>
      <name val="Calibri"/>
      <family val="2"/>
      <charset val="1"/>
    </font>
    <font>
      <i val="true"/>
      <sz val="10"/>
      <color rgb="FF1F4E79"/>
      <name val="Calibri"/>
      <family val="2"/>
      <charset val="1"/>
    </font>
    <font>
      <b val="true"/>
      <i val="true"/>
      <sz val="9"/>
      <color rgb="FF1F4E79"/>
      <name val="Calibri"/>
      <family val="2"/>
      <charset val="1"/>
    </font>
    <font>
      <b val="true"/>
      <sz val="11"/>
      <color rgb="FF002060"/>
      <name val="Calibri"/>
      <family val="2"/>
      <charset val="238"/>
    </font>
    <font>
      <b val="true"/>
      <i val="true"/>
      <sz val="8"/>
      <color rgb="FF002060"/>
      <name val="Calibri"/>
      <family val="2"/>
      <charset val="238"/>
    </font>
    <font>
      <i val="true"/>
      <sz val="8"/>
      <color rgb="FF000000"/>
      <name val="Calibri"/>
      <family val="2"/>
      <charset val="1"/>
    </font>
    <font>
      <b val="true"/>
      <sz val="11"/>
      <color rgb="FF002060"/>
      <name val="Calibri"/>
      <family val="2"/>
      <charset val="1"/>
    </font>
    <font>
      <b val="true"/>
      <i val="true"/>
      <sz val="9"/>
      <color rgb="FF002060"/>
      <name val="Calibri"/>
      <family val="2"/>
      <charset val="1"/>
    </font>
    <font>
      <i val="true"/>
      <sz val="9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i val="true"/>
      <sz val="12"/>
      <color rgb="FF000000"/>
      <name val="Calibri"/>
      <family val="2"/>
      <charset val="1"/>
    </font>
    <font>
      <sz val="9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9"/>
      <color rgb="FFFFFFFF"/>
      <name val="Arial"/>
      <family val="2"/>
      <charset val="238"/>
    </font>
    <font>
      <b val="true"/>
      <sz val="10"/>
      <color rgb="FFFFFFFF"/>
      <name val="Arial"/>
      <family val="2"/>
      <charset val="238"/>
    </font>
    <font>
      <b val="true"/>
      <sz val="9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9DC3E6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696969"/>
        <bgColor rgb="FF808080"/>
      </patternFill>
    </fill>
    <fill>
      <patternFill patternType="solid">
        <fgColor rgb="FF2E75B6"/>
        <bgColor rgb="FF0066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 diagonalUp="false" diagonalDown="false">
      <left style="thin">
        <color rgb="FF002060"/>
      </left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002060"/>
      </left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</borders>
  <cellStyleXfs count="2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0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4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3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4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4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4" fillId="5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4" fillId="5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5" fillId="5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5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7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5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5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4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15" fillId="5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5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4" fillId="5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6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7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4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5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6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6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3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5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5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4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4" fillId="5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5" fontId="15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3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6" fillId="3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7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7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5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6" fillId="5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5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15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4" fillId="5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7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6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7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5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15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6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5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5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4" fillId="5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5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9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3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9" fillId="3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9" fillId="0" borderId="2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9" fillId="0" borderId="2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9" fillId="2" borderId="2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2" borderId="2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9" fillId="2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0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0" xfId="25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0" xfId="25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2" fillId="2" borderId="2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" borderId="2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2" borderId="2" xfId="25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9" fillId="2" borderId="2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9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9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9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2" xfId="2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28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28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2" borderId="2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" xfId="25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2" xfId="2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2" borderId="2" xfId="25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20" applyFont="true" applyBorder="true" applyAlignment="true" applyProtection="false">
      <alignment horizontal="general" vertical="top" textRotation="0" wrapText="true" indent="0" shrinkToFit="false" readingOrder="1"/>
      <protection locked="true" hidden="false"/>
    </xf>
    <xf numFmtId="164" fontId="27" fillId="0" borderId="0" xfId="20" applyFont="true" applyBorder="true" applyAlignment="true" applyProtection="false">
      <alignment horizontal="left" vertical="top" textRotation="0" wrapText="true" indent="0" shrinkToFit="false" readingOrder="1"/>
      <protection locked="true" hidden="false"/>
    </xf>
    <xf numFmtId="164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3" borderId="0" xfId="2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27" fillId="0" borderId="10" xfId="20" applyFont="true" applyBorder="true" applyAlignment="true" applyProtection="false">
      <alignment horizontal="general" vertical="center" textRotation="0" wrapText="true" indent="0" shrinkToFit="false" readingOrder="1"/>
      <protection locked="true" hidden="false"/>
    </xf>
    <xf numFmtId="164" fontId="7" fillId="0" borderId="10" xfId="20" applyFont="true" applyBorder="true" applyAlignment="true" applyProtection="false">
      <alignment horizontal="general" vertical="center" textRotation="0" wrapText="true" indent="0" shrinkToFit="false" readingOrder="1"/>
      <protection locked="true" hidden="false"/>
    </xf>
    <xf numFmtId="164" fontId="27" fillId="0" borderId="10" xfId="20" applyFont="true" applyBorder="true" applyAlignment="true" applyProtection="false">
      <alignment horizontal="right" vertical="center" textRotation="0" wrapText="true" indent="0" shrinkToFit="false" readingOrder="1"/>
      <protection locked="true" hidden="false"/>
    </xf>
    <xf numFmtId="164" fontId="31" fillId="6" borderId="0" xfId="20" applyFont="true" applyBorder="false" applyAlignment="true" applyProtection="false">
      <alignment horizontal="left" vertical="center" textRotation="0" wrapText="true" indent="0" shrinkToFit="false" readingOrder="1"/>
      <protection locked="true" hidden="false"/>
    </xf>
    <xf numFmtId="164" fontId="32" fillId="6" borderId="0" xfId="20" applyFont="true" applyBorder="false" applyAlignment="true" applyProtection="false">
      <alignment horizontal="general" vertical="center" textRotation="0" wrapText="true" indent="0" shrinkToFit="false" readingOrder="1"/>
      <protection locked="true" hidden="false"/>
    </xf>
    <xf numFmtId="170" fontId="31" fillId="6" borderId="0" xfId="20" applyFont="true" applyBorder="false" applyAlignment="true" applyProtection="false">
      <alignment horizontal="right" vertical="center" textRotation="0" wrapText="true" indent="0" shrinkToFit="false" readingOrder="1"/>
      <protection locked="true" hidden="false"/>
    </xf>
    <xf numFmtId="170" fontId="31" fillId="6" borderId="0" xfId="20" applyFont="true" applyBorder="true" applyAlignment="true" applyProtection="false">
      <alignment horizontal="right" vertical="center" textRotation="0" wrapText="true" indent="0" shrinkToFit="false" readingOrder="1"/>
      <protection locked="true" hidden="false"/>
    </xf>
    <xf numFmtId="164" fontId="33" fillId="7" borderId="0" xfId="20" applyFont="true" applyBorder="false" applyAlignment="true" applyProtection="false">
      <alignment horizontal="left" vertical="center" textRotation="0" wrapText="true" indent="0" shrinkToFit="false" readingOrder="1"/>
      <protection locked="true" hidden="false"/>
    </xf>
    <xf numFmtId="164" fontId="30" fillId="7" borderId="0" xfId="20" applyFont="true" applyBorder="false" applyAlignment="true" applyProtection="false">
      <alignment horizontal="general" vertical="center" textRotation="0" wrapText="true" indent="0" shrinkToFit="false" readingOrder="1"/>
      <protection locked="true" hidden="false"/>
    </xf>
    <xf numFmtId="170" fontId="33" fillId="7" borderId="0" xfId="20" applyFont="true" applyBorder="false" applyAlignment="true" applyProtection="false">
      <alignment horizontal="right" vertical="center" textRotation="0" wrapText="true" indent="0" shrinkToFit="false" readingOrder="1"/>
      <protection locked="true" hidden="false"/>
    </xf>
    <xf numFmtId="170" fontId="33" fillId="7" borderId="0" xfId="20" applyFont="true" applyBorder="true" applyAlignment="true" applyProtection="false">
      <alignment horizontal="right" vertical="center" textRotation="0" wrapText="true" indent="0" shrinkToFit="false" readingOrder="1"/>
      <protection locked="true" hidden="false"/>
    </xf>
    <xf numFmtId="164" fontId="33" fillId="3" borderId="0" xfId="20" applyFont="true" applyBorder="false" applyAlignment="true" applyProtection="false">
      <alignment horizontal="left" vertical="center" textRotation="0" wrapText="true" indent="0" shrinkToFit="false" readingOrder="1"/>
      <protection locked="true" hidden="false"/>
    </xf>
    <xf numFmtId="164" fontId="30" fillId="3" borderId="0" xfId="20" applyFont="true" applyBorder="false" applyAlignment="true" applyProtection="false">
      <alignment horizontal="general" vertical="center" textRotation="0" wrapText="true" indent="0" shrinkToFit="false" readingOrder="1"/>
      <protection locked="true" hidden="false"/>
    </xf>
    <xf numFmtId="170" fontId="33" fillId="3" borderId="0" xfId="20" applyFont="true" applyBorder="false" applyAlignment="true" applyProtection="false">
      <alignment horizontal="right" vertical="center" textRotation="0" wrapText="true" indent="0" shrinkToFit="false" readingOrder="1"/>
      <protection locked="true" hidden="false"/>
    </xf>
    <xf numFmtId="170" fontId="33" fillId="3" borderId="0" xfId="20" applyFont="true" applyBorder="true" applyAlignment="true" applyProtection="false">
      <alignment horizontal="right" vertical="center" textRotation="0" wrapText="true" indent="0" shrinkToFit="false" readingOrder="1"/>
      <protection locked="true" hidden="false"/>
    </xf>
    <xf numFmtId="164" fontId="33" fillId="2" borderId="0" xfId="20" applyFont="true" applyBorder="false" applyAlignment="true" applyProtection="false">
      <alignment horizontal="left" vertical="center" textRotation="0" wrapText="true" indent="0" shrinkToFit="false" readingOrder="1"/>
      <protection locked="true" hidden="false"/>
    </xf>
    <xf numFmtId="164" fontId="30" fillId="2" borderId="0" xfId="20" applyFont="true" applyBorder="false" applyAlignment="true" applyProtection="false">
      <alignment horizontal="general" vertical="center" textRotation="0" wrapText="true" indent="0" shrinkToFit="false" readingOrder="1"/>
      <protection locked="true" hidden="false"/>
    </xf>
    <xf numFmtId="170" fontId="33" fillId="2" borderId="0" xfId="20" applyFont="true" applyBorder="false" applyAlignment="true" applyProtection="false">
      <alignment horizontal="right" vertical="center" textRotation="0" wrapText="true" indent="0" shrinkToFit="false" readingOrder="1"/>
      <protection locked="true" hidden="false"/>
    </xf>
    <xf numFmtId="170" fontId="33" fillId="2" borderId="0" xfId="20" applyFont="true" applyBorder="true" applyAlignment="true" applyProtection="false">
      <alignment horizontal="right" vertical="center" textRotation="0" wrapText="true" indent="0" shrinkToFit="false" readingOrder="1"/>
      <protection locked="true" hidden="false"/>
    </xf>
    <xf numFmtId="164" fontId="33" fillId="0" borderId="0" xfId="20" applyFont="true" applyBorder="false" applyAlignment="true" applyProtection="false">
      <alignment horizontal="left" vertical="center" textRotation="0" wrapText="true" indent="0" shrinkToFit="false" readingOrder="1"/>
      <protection locked="true" hidden="false"/>
    </xf>
    <xf numFmtId="164" fontId="30" fillId="0" borderId="0" xfId="20" applyFont="true" applyBorder="false" applyAlignment="true" applyProtection="false">
      <alignment horizontal="general" vertical="center" textRotation="0" wrapText="true" indent="0" shrinkToFit="false" readingOrder="1"/>
      <protection locked="true" hidden="false"/>
    </xf>
    <xf numFmtId="170" fontId="33" fillId="0" borderId="0" xfId="20" applyFont="true" applyBorder="false" applyAlignment="true" applyProtection="false">
      <alignment horizontal="right" vertical="center" textRotation="0" wrapText="true" indent="0" shrinkToFit="false" readingOrder="1"/>
      <protection locked="true" hidden="false"/>
    </xf>
    <xf numFmtId="170" fontId="33" fillId="0" borderId="0" xfId="20" applyFont="true" applyBorder="true" applyAlignment="true" applyProtection="false">
      <alignment horizontal="right" vertical="center" textRotation="0" wrapText="true" indent="0" shrinkToFit="false" readingOrder="1"/>
      <protection locked="true" hidden="false"/>
    </xf>
    <xf numFmtId="164" fontId="27" fillId="0" borderId="0" xfId="20" applyFont="true" applyBorder="false" applyAlignment="true" applyProtection="false">
      <alignment horizontal="left" vertical="center" textRotation="0" wrapText="true" indent="0" shrinkToFit="false" readingOrder="1"/>
      <protection locked="true" hidden="false"/>
    </xf>
    <xf numFmtId="164" fontId="7" fillId="0" borderId="0" xfId="20" applyFont="true" applyBorder="false" applyAlignment="true" applyProtection="false">
      <alignment horizontal="general" vertical="center" textRotation="0" wrapText="true" indent="0" shrinkToFit="false" readingOrder="1"/>
      <protection locked="true" hidden="false"/>
    </xf>
    <xf numFmtId="170" fontId="27" fillId="0" borderId="0" xfId="20" applyFont="true" applyBorder="false" applyAlignment="true" applyProtection="false">
      <alignment horizontal="right" vertical="center" textRotation="0" wrapText="true" indent="0" shrinkToFit="false" readingOrder="1"/>
      <protection locked="true" hidden="false"/>
    </xf>
    <xf numFmtId="170" fontId="27" fillId="0" borderId="0" xfId="20" applyFont="true" applyBorder="true" applyAlignment="true" applyProtection="false">
      <alignment horizontal="right" vertical="center" textRotation="0" wrapText="true" indent="0" shrinkToFit="false" readingOrder="1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" xfId="20"/>
    <cellStyle name="Normalno 2" xfId="21"/>
    <cellStyle name="Normalno 2 2" xfId="22"/>
    <cellStyle name="Normalno 3" xfId="23"/>
    <cellStyle name="Normalno 3 2" xfId="24"/>
    <cellStyle name="Normalno 3 3" xfId="25"/>
    <cellStyle name="Normalno 4" xfId="26"/>
    <cellStyle name="Obično_List10" xfId="27"/>
    <cellStyle name="Obično_List9" xfId="2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96969"/>
      <rgbColor rgb="FF969696"/>
      <rgbColor rgb="FF002060"/>
      <rgbColor rgb="FF339966"/>
      <rgbColor rgb="FF003300"/>
      <rgbColor rgb="FF333300"/>
      <rgbColor rgb="FF993300"/>
      <rgbColor rgb="FF993366"/>
      <rgbColor rgb="FF1F4E7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671875" defaultRowHeight="15.75" zeroHeight="false" outlineLevelRow="0" outlineLevelCol="0"/>
  <cols>
    <col collapsed="false" customWidth="false" hidden="false" outlineLevel="0" max="4" min="1" style="1" width="8.86"/>
    <col collapsed="false" customWidth="true" hidden="false" outlineLevel="0" max="5" min="5" style="1" width="22.86"/>
    <col collapsed="false" customWidth="true" hidden="true" outlineLevel="0" max="7" min="6" style="1" width="16.57"/>
    <col collapsed="false" customWidth="true" hidden="false" outlineLevel="0" max="10" min="8" style="1" width="15.29"/>
    <col collapsed="false" customWidth="false" hidden="false" outlineLevel="0" max="11" min="11" style="1" width="8.86"/>
    <col collapsed="false" customWidth="true" hidden="false" outlineLevel="0" max="12" min="12" style="1" width="16.86"/>
    <col collapsed="false" customWidth="true" hidden="false" outlineLevel="0" max="13" min="13" style="1" width="11.71"/>
    <col collapsed="false" customWidth="true" hidden="false" outlineLevel="0" max="16" min="14" style="1" width="12.71"/>
    <col collapsed="false" customWidth="false" hidden="false" outlineLevel="0" max="1024" min="17" style="1" width="8.86"/>
  </cols>
  <sheetData>
    <row r="1" customFormat="false" ht="40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false" ht="24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Format="false" ht="47.25" hidden="false" customHeight="true" outlineLevel="0" collapsed="false">
      <c r="A3" s="4" t="s">
        <v>2</v>
      </c>
      <c r="B3" s="4"/>
      <c r="C3" s="4"/>
      <c r="D3" s="4"/>
      <c r="E3" s="4"/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</row>
    <row r="4" customFormat="false" ht="27.75" hidden="false" customHeight="true" outlineLevel="0" collapsed="false">
      <c r="A4" s="5" t="s">
        <v>8</v>
      </c>
      <c r="B4" s="5"/>
      <c r="C4" s="5"/>
      <c r="D4" s="5"/>
      <c r="E4" s="5"/>
      <c r="F4" s="6" t="e">
        <f aca="false">SUM(F5:F6)</f>
        <v>#VALUE!</v>
      </c>
      <c r="G4" s="6" t="e">
        <f aca="false">SUM(G5:G6)</f>
        <v>#VALUE!</v>
      </c>
      <c r="H4" s="6" t="n">
        <f aca="false">SUM(H5:H6)</f>
        <v>632926.57</v>
      </c>
      <c r="I4" s="6" t="n">
        <f aca="false">SUM(I5:I6)</f>
        <v>2377490</v>
      </c>
      <c r="J4" s="6" t="n">
        <f aca="false">SUM(J5:J6)</f>
        <v>724992.26</v>
      </c>
      <c r="L4" s="7"/>
    </row>
    <row r="5" customFormat="false" ht="27.75" hidden="false" customHeight="true" outlineLevel="0" collapsed="false">
      <c r="A5" s="8" t="s">
        <v>9</v>
      </c>
      <c r="B5" s="8"/>
      <c r="C5" s="8"/>
      <c r="D5" s="8"/>
      <c r="E5" s="8"/>
      <c r="F5" s="9" t="e">
        <f aca="false">SUM('račun prihoda i rashoda'!#ref!)</f>
        <v>#VALUE!</v>
      </c>
      <c r="G5" s="9" t="e">
        <f aca="false">SUM('račun prihoda i rashoda'!#ref!)</f>
        <v>#VALUE!</v>
      </c>
      <c r="H5" s="9" t="n">
        <v>632926.57</v>
      </c>
      <c r="I5" s="9" t="n">
        <v>2377490</v>
      </c>
      <c r="J5" s="9" t="n">
        <v>724992.26</v>
      </c>
      <c r="L5" s="10"/>
      <c r="M5" s="10"/>
      <c r="N5" s="10"/>
      <c r="O5" s="10"/>
    </row>
    <row r="6" customFormat="false" ht="27.75" hidden="false" customHeight="true" outlineLevel="0" collapsed="false">
      <c r="A6" s="11" t="s">
        <v>10</v>
      </c>
      <c r="B6" s="11"/>
      <c r="C6" s="11"/>
      <c r="D6" s="11"/>
      <c r="E6" s="11"/>
      <c r="F6" s="12" t="e">
        <f aca="false">SUM('račun prihoda i rashoda'!#ref!)</f>
        <v>#VALUE!</v>
      </c>
      <c r="G6" s="12" t="e">
        <f aca="false">SUM('račun prihoda i rashoda'!#ref!)</f>
        <v>#VALUE!</v>
      </c>
      <c r="H6" s="12" t="n">
        <v>0</v>
      </c>
      <c r="I6" s="12" t="n">
        <v>0</v>
      </c>
      <c r="J6" s="12" t="n">
        <v>0</v>
      </c>
    </row>
    <row r="7" customFormat="false" ht="27.75" hidden="false" customHeight="true" outlineLevel="0" collapsed="false">
      <c r="A7" s="13" t="s">
        <v>11</v>
      </c>
      <c r="B7" s="13"/>
      <c r="C7" s="13"/>
      <c r="D7" s="13"/>
      <c r="E7" s="13"/>
      <c r="F7" s="14" t="e">
        <f aca="false">SUM(F8:F9)</f>
        <v>#VALUE!</v>
      </c>
      <c r="G7" s="14" t="e">
        <f aca="false">SUM(G8:G9)</f>
        <v>#VALUE!</v>
      </c>
      <c r="H7" s="14" t="n">
        <f aca="false">SUM(H8:H9)</f>
        <v>686237.09</v>
      </c>
      <c r="I7" s="14" t="n">
        <f aca="false">SUM(I8:I9)</f>
        <v>2377490.32</v>
      </c>
      <c r="J7" s="14" t="n">
        <f aca="false">SUM(J8:J9)</f>
        <v>846260.28</v>
      </c>
    </row>
    <row r="8" customFormat="false" ht="27.75" hidden="false" customHeight="true" outlineLevel="0" collapsed="false">
      <c r="A8" s="8" t="s">
        <v>12</v>
      </c>
      <c r="B8" s="8"/>
      <c r="C8" s="8"/>
      <c r="D8" s="8"/>
      <c r="E8" s="8"/>
      <c r="F8" s="9" t="e">
        <f aca="false">SUM('račun prihoda i rashoda'!#ref!)</f>
        <v>#VALUE!</v>
      </c>
      <c r="G8" s="9" t="e">
        <f aca="false">SUM('račun prihoda i rashoda'!#ref!)</f>
        <v>#VALUE!</v>
      </c>
      <c r="H8" s="9" t="n">
        <v>686237.09</v>
      </c>
      <c r="I8" s="9" t="n">
        <v>2261360.21</v>
      </c>
      <c r="J8" s="9" t="n">
        <v>844361</v>
      </c>
      <c r="L8" s="10"/>
      <c r="M8" s="10"/>
      <c r="N8" s="7"/>
      <c r="O8" s="7"/>
      <c r="P8" s="7"/>
    </row>
    <row r="9" customFormat="false" ht="27.75" hidden="false" customHeight="true" outlineLevel="0" collapsed="false">
      <c r="A9" s="11" t="s">
        <v>13</v>
      </c>
      <c r="B9" s="11"/>
      <c r="C9" s="11"/>
      <c r="D9" s="11"/>
      <c r="E9" s="11"/>
      <c r="F9" s="12" t="e">
        <f aca="false">SUM('račun prihoda i rashoda'!#ref!)</f>
        <v>#VALUE!</v>
      </c>
      <c r="G9" s="12" t="e">
        <f aca="false">SUM('račun prihoda i rashoda'!#ref!)</f>
        <v>#VALUE!</v>
      </c>
      <c r="H9" s="12" t="n">
        <v>0</v>
      </c>
      <c r="I9" s="12" t="n">
        <v>116130.11</v>
      </c>
      <c r="J9" s="12" t="n">
        <v>1899.28</v>
      </c>
      <c r="N9" s="7"/>
      <c r="O9" s="7"/>
      <c r="P9" s="7"/>
    </row>
    <row r="10" customFormat="false" ht="27.75" hidden="false" customHeight="true" outlineLevel="0" collapsed="false">
      <c r="A10" s="15" t="s">
        <v>14</v>
      </c>
      <c r="B10" s="15"/>
      <c r="C10" s="15"/>
      <c r="D10" s="15"/>
      <c r="E10" s="15"/>
      <c r="F10" s="16" t="e">
        <f aca="false">SUM(F4-F7)</f>
        <v>#VALUE!</v>
      </c>
      <c r="G10" s="16" t="e">
        <f aca="false">SUM(G4-G7)</f>
        <v>#VALUE!</v>
      </c>
      <c r="H10" s="16" t="n">
        <f aca="false">SUM(H4-H7)</f>
        <v>-53310.52</v>
      </c>
      <c r="I10" s="16" t="n">
        <v>0</v>
      </c>
      <c r="J10" s="16" t="n">
        <f aca="false">SUM(J4-J7)</f>
        <v>-121268.02</v>
      </c>
      <c r="N10" s="7"/>
      <c r="O10" s="7"/>
      <c r="P10" s="7"/>
    </row>
    <row r="11" customFormat="false" ht="15.75" hidden="false" customHeight="false" outlineLevel="0" collapsed="false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8"/>
      <c r="L11" s="18"/>
      <c r="M11" s="18"/>
      <c r="N11" s="18"/>
      <c r="O11" s="18"/>
      <c r="P11" s="7"/>
    </row>
    <row r="12" customFormat="false" ht="21.75" hidden="false" customHeight="true" outlineLevel="0" collapsed="false">
      <c r="A12" s="3" t="s">
        <v>15</v>
      </c>
      <c r="B12" s="3"/>
      <c r="C12" s="3"/>
      <c r="D12" s="3"/>
      <c r="E12" s="3"/>
      <c r="F12" s="3"/>
      <c r="G12" s="3"/>
      <c r="H12" s="3"/>
      <c r="I12" s="3"/>
      <c r="J12" s="3"/>
      <c r="K12" s="18"/>
      <c r="L12" s="18"/>
      <c r="M12" s="18"/>
      <c r="N12" s="18"/>
      <c r="O12" s="18"/>
      <c r="P12" s="7"/>
    </row>
    <row r="13" customFormat="false" ht="47.25" hidden="false" customHeight="true" outlineLevel="0" collapsed="false">
      <c r="A13" s="4" t="s">
        <v>16</v>
      </c>
      <c r="B13" s="4"/>
      <c r="C13" s="4"/>
      <c r="D13" s="4"/>
      <c r="E13" s="4"/>
      <c r="F13" s="4" t="s">
        <v>3</v>
      </c>
      <c r="G13" s="4" t="s">
        <v>4</v>
      </c>
      <c r="H13" s="4" t="s">
        <v>5</v>
      </c>
      <c r="I13" s="4" t="s">
        <v>6</v>
      </c>
      <c r="J13" s="4" t="s">
        <v>7</v>
      </c>
    </row>
    <row r="14" customFormat="false" ht="25.5" hidden="false" customHeight="true" outlineLevel="0" collapsed="false">
      <c r="A14" s="8" t="s">
        <v>17</v>
      </c>
      <c r="B14" s="8"/>
      <c r="C14" s="8"/>
      <c r="D14" s="8"/>
      <c r="E14" s="8"/>
      <c r="F14" s="19" t="n">
        <v>0</v>
      </c>
      <c r="G14" s="19" t="n">
        <v>0</v>
      </c>
      <c r="H14" s="20" t="n">
        <v>0</v>
      </c>
      <c r="I14" s="19" t="n">
        <v>0</v>
      </c>
      <c r="J14" s="19" t="n">
        <v>0</v>
      </c>
    </row>
    <row r="15" customFormat="false" ht="25.5" hidden="false" customHeight="true" outlineLevel="0" collapsed="false">
      <c r="A15" s="8" t="s">
        <v>18</v>
      </c>
      <c r="B15" s="8"/>
      <c r="C15" s="8"/>
      <c r="D15" s="8"/>
      <c r="E15" s="8"/>
      <c r="F15" s="19" t="n">
        <v>0</v>
      </c>
      <c r="G15" s="19" t="n">
        <v>0</v>
      </c>
      <c r="H15" s="19" t="n">
        <v>0</v>
      </c>
      <c r="I15" s="20" t="n">
        <v>0</v>
      </c>
      <c r="J15" s="20" t="n">
        <v>0</v>
      </c>
    </row>
    <row r="16" s="22" customFormat="true" ht="25.5" hidden="false" customHeight="true" outlineLevel="0" collapsed="false">
      <c r="A16" s="15" t="s">
        <v>19</v>
      </c>
      <c r="B16" s="15"/>
      <c r="C16" s="15"/>
      <c r="D16" s="15"/>
      <c r="E16" s="15"/>
      <c r="F16" s="21" t="n">
        <f aca="false">SUM(F14-F15)</f>
        <v>0</v>
      </c>
      <c r="G16" s="21" t="n">
        <f aca="false">SUM(G14-G15)</f>
        <v>0</v>
      </c>
      <c r="H16" s="21" t="n">
        <f aca="false">SUM(H14-H15)</f>
        <v>0</v>
      </c>
      <c r="I16" s="21" t="n">
        <f aca="false">SUM(I14-I15)</f>
        <v>0</v>
      </c>
      <c r="J16" s="21" t="n">
        <f aca="false">SUM(J14-J15)</f>
        <v>0</v>
      </c>
      <c r="N16" s="23"/>
    </row>
    <row r="17" s="22" customFormat="true" ht="21.75" hidden="false" customHeight="true" outlineLevel="0" collapsed="false">
      <c r="A17" s="24"/>
      <c r="B17" s="24"/>
      <c r="C17" s="24"/>
      <c r="D17" s="24"/>
      <c r="E17" s="24"/>
      <c r="F17" s="24"/>
      <c r="G17" s="24"/>
      <c r="H17" s="25"/>
      <c r="I17" s="25"/>
      <c r="J17" s="25"/>
    </row>
    <row r="18" customFormat="false" ht="21.75" hidden="false" customHeight="true" outlineLevel="0" collapsed="false">
      <c r="A18" s="3" t="s">
        <v>20</v>
      </c>
      <c r="B18" s="3"/>
      <c r="C18" s="3"/>
      <c r="D18" s="3"/>
      <c r="E18" s="3"/>
      <c r="F18" s="3"/>
      <c r="G18" s="3"/>
      <c r="H18" s="3"/>
      <c r="I18" s="3"/>
      <c r="J18" s="3"/>
      <c r="N18" s="7"/>
      <c r="O18" s="7"/>
      <c r="P18" s="7"/>
    </row>
    <row r="19" customFormat="false" ht="47.25" hidden="false" customHeight="true" outlineLevel="0" collapsed="false">
      <c r="A19" s="4" t="s">
        <v>21</v>
      </c>
      <c r="B19" s="4"/>
      <c r="C19" s="4"/>
      <c r="D19" s="4"/>
      <c r="E19" s="4"/>
      <c r="F19" s="4" t="s">
        <v>3</v>
      </c>
      <c r="G19" s="4" t="s">
        <v>4</v>
      </c>
      <c r="H19" s="4" t="s">
        <v>5</v>
      </c>
      <c r="I19" s="4" t="s">
        <v>6</v>
      </c>
      <c r="J19" s="4" t="s">
        <v>7</v>
      </c>
      <c r="M19" s="7"/>
      <c r="N19" s="7"/>
      <c r="O19" s="7"/>
      <c r="P19" s="7"/>
    </row>
    <row r="20" customFormat="false" ht="36" hidden="false" customHeight="true" outlineLevel="0" collapsed="false">
      <c r="A20" s="26" t="s">
        <v>22</v>
      </c>
      <c r="B20" s="26"/>
      <c r="C20" s="26"/>
      <c r="D20" s="26"/>
      <c r="E20" s="26"/>
      <c r="F20" s="27" t="n">
        <v>130100</v>
      </c>
      <c r="G20" s="27" t="n">
        <v>87100</v>
      </c>
      <c r="H20" s="27" t="n">
        <v>57043.34</v>
      </c>
      <c r="I20" s="27" t="n">
        <v>23491.81</v>
      </c>
      <c r="J20" s="27" t="n">
        <v>23491.81</v>
      </c>
      <c r="L20" s="7"/>
      <c r="M20" s="7"/>
      <c r="N20" s="7"/>
      <c r="O20" s="7"/>
      <c r="P20" s="7"/>
    </row>
    <row r="21" s="29" customFormat="true" ht="36" hidden="false" customHeight="true" outlineLevel="0" collapsed="false">
      <c r="A21" s="28" t="s">
        <v>23</v>
      </c>
      <c r="B21" s="28"/>
      <c r="C21" s="28"/>
      <c r="D21" s="28"/>
      <c r="E21" s="28"/>
      <c r="F21" s="21" t="e">
        <f aca="false">SUM('račun prihoda i rashoda'!#ref!-'račun prihoda i rashoda'!#ref!)</f>
        <v>#VALUE!</v>
      </c>
      <c r="G21" s="21" t="e">
        <f aca="false">SUM('račun prihoda i rashoda'!#ref!-'račun prihoda i rashoda'!#ref!)</f>
        <v>#VALUE!</v>
      </c>
      <c r="H21" s="21" t="n">
        <f aca="false">SUM(H20)</f>
        <v>57043.34</v>
      </c>
      <c r="I21" s="21" t="n">
        <f aca="false">SUM(I20)</f>
        <v>23491.81</v>
      </c>
      <c r="J21" s="21" t="n">
        <f aca="false">SUM(J20)</f>
        <v>23491.81</v>
      </c>
      <c r="L21" s="30"/>
      <c r="M21" s="31"/>
      <c r="N21" s="30"/>
    </row>
    <row r="22" customFormat="false" ht="21.75" hidden="false" customHeight="true" outlineLevel="0" collapsed="false">
      <c r="A22" s="32"/>
      <c r="B22" s="33"/>
      <c r="C22" s="34"/>
      <c r="D22" s="35"/>
      <c r="E22" s="33"/>
      <c r="F22" s="33"/>
      <c r="G22" s="33"/>
      <c r="H22" s="36"/>
      <c r="I22" s="36"/>
      <c r="J22" s="36"/>
      <c r="M22" s="7"/>
    </row>
    <row r="23" customFormat="false" ht="30" hidden="false" customHeight="true" outlineLevel="0" collapsed="false">
      <c r="A23" s="37" t="s">
        <v>24</v>
      </c>
      <c r="B23" s="37"/>
      <c r="C23" s="37"/>
      <c r="D23" s="37"/>
      <c r="E23" s="37"/>
      <c r="F23" s="38" t="e">
        <f aca="false">SUM(F10,F16,F21)</f>
        <v>#VALUE!</v>
      </c>
      <c r="G23" s="38" t="e">
        <f aca="false">SUM(G10,G16,G21)</f>
        <v>#VALUE!</v>
      </c>
      <c r="H23" s="38" t="n">
        <f aca="false">SUM(H20)</f>
        <v>57043.34</v>
      </c>
      <c r="I23" s="38" t="n">
        <f aca="false">SUM(I20)</f>
        <v>23491.81</v>
      </c>
      <c r="J23" s="39" t="n">
        <f aca="false">J10+J21</f>
        <v>-97776.21</v>
      </c>
    </row>
    <row r="25" customFormat="false" ht="15.75" hidden="false" customHeight="false" outlineLevel="0" collapsed="false">
      <c r="F25" s="10"/>
      <c r="G25" s="7"/>
    </row>
  </sheetData>
  <sheetProtection sheet="true" password="f4b8" objects="true" scenarios="true"/>
  <mergeCells count="20">
    <mergeCell ref="A1:J1"/>
    <mergeCell ref="A2:J2"/>
    <mergeCell ref="A3:E3"/>
    <mergeCell ref="A4:E4"/>
    <mergeCell ref="A5:E5"/>
    <mergeCell ref="A6:E6"/>
    <mergeCell ref="A7:E7"/>
    <mergeCell ref="A8:E8"/>
    <mergeCell ref="A9:E9"/>
    <mergeCell ref="A10:E10"/>
    <mergeCell ref="A12:J12"/>
    <mergeCell ref="A13:E13"/>
    <mergeCell ref="A14:E14"/>
    <mergeCell ref="A15:E15"/>
    <mergeCell ref="A16:E16"/>
    <mergeCell ref="A18:J18"/>
    <mergeCell ref="A19:E19"/>
    <mergeCell ref="A20:E20"/>
    <mergeCell ref="A21:E21"/>
    <mergeCell ref="A23:E23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152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20" workbookViewId="0">
      <selection pane="topLeft" activeCell="H6" activeCellId="0" sqref="H6"/>
    </sheetView>
  </sheetViews>
  <sheetFormatPr defaultColWidth="9.15625" defaultRowHeight="12.75" zeroHeight="false" outlineLevelRow="0" outlineLevelCol="0"/>
  <cols>
    <col collapsed="false" customWidth="true" hidden="false" outlineLevel="0" max="1" min="1" style="40" width="5.01"/>
    <col collapsed="false" customWidth="true" hidden="false" outlineLevel="0" max="2" min="2" style="41" width="6.42"/>
    <col collapsed="false" customWidth="true" hidden="false" outlineLevel="0" max="3" min="3" style="42" width="4.43"/>
    <col collapsed="false" customWidth="true" hidden="false" outlineLevel="0" max="4" min="4" style="43" width="59.71"/>
    <col collapsed="false" customWidth="true" hidden="false" outlineLevel="0" max="5" min="5" style="44" width="16.86"/>
    <col collapsed="false" customWidth="true" hidden="false" outlineLevel="0" max="6" min="6" style="44" width="17.14"/>
    <col collapsed="false" customWidth="true" hidden="false" outlineLevel="0" max="7" min="7" style="44" width="17.58"/>
    <col collapsed="false" customWidth="true" hidden="false" outlineLevel="0" max="8" min="8" style="45" width="10.58"/>
    <col collapsed="false" customWidth="true" hidden="false" outlineLevel="0" max="9" min="9" style="45" width="9.58"/>
    <col collapsed="false" customWidth="true" hidden="false" outlineLevel="0" max="14" min="10" style="43" width="15.15"/>
    <col collapsed="false" customWidth="true" hidden="true" outlineLevel="0" max="15" min="15" style="43" width="16.71"/>
    <col collapsed="false" customWidth="true" hidden="true" outlineLevel="0" max="16" min="16" style="43" width="16.42"/>
    <col collapsed="false" customWidth="true" hidden="true" outlineLevel="0" max="17" min="17" style="43" width="12.57"/>
    <col collapsed="false" customWidth="true" hidden="false" outlineLevel="0" max="19" min="18" style="43" width="10.71"/>
    <col collapsed="false" customWidth="true" hidden="false" outlineLevel="0" max="20" min="20" style="43" width="10.29"/>
    <col collapsed="false" customWidth="true" hidden="false" outlineLevel="0" max="21" min="21" style="43" width="11.86"/>
    <col collapsed="false" customWidth="true" hidden="false" outlineLevel="0" max="22" min="22" style="43" width="15.42"/>
    <col collapsed="false" customWidth="false" hidden="false" outlineLevel="0" max="1024" min="23" style="43" width="9.14"/>
  </cols>
  <sheetData>
    <row r="1" customFormat="false" ht="17.25" hidden="false" customHeight="true" outlineLevel="0" collapsed="false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7"/>
    </row>
    <row r="2" customFormat="false" ht="15.75" hidden="false" customHeight="true" outlineLevel="0" collapsed="false">
      <c r="A2" s="48" t="s">
        <v>9</v>
      </c>
      <c r="B2" s="48"/>
      <c r="C2" s="48"/>
      <c r="D2" s="48"/>
      <c r="E2" s="48"/>
      <c r="F2" s="48"/>
      <c r="G2" s="48"/>
      <c r="H2" s="48"/>
      <c r="I2" s="48"/>
    </row>
    <row r="3" s="52" customFormat="true" ht="29.25" hidden="false" customHeight="true" outlineLevel="0" collapsed="false">
      <c r="A3" s="49" t="s">
        <v>25</v>
      </c>
      <c r="B3" s="49"/>
      <c r="C3" s="49"/>
      <c r="D3" s="49"/>
      <c r="E3" s="50" t="s">
        <v>5</v>
      </c>
      <c r="F3" s="50" t="s">
        <v>6</v>
      </c>
      <c r="G3" s="50" t="s">
        <v>7</v>
      </c>
      <c r="H3" s="51" t="s">
        <v>26</v>
      </c>
      <c r="I3" s="51" t="s">
        <v>26</v>
      </c>
      <c r="J3" s="43"/>
      <c r="K3" s="43"/>
      <c r="L3" s="43"/>
      <c r="M3" s="43"/>
      <c r="N3" s="43"/>
      <c r="O3" s="43"/>
      <c r="P3" s="43"/>
      <c r="Q3" s="43"/>
    </row>
    <row r="4" s="52" customFormat="true" ht="12.75" hidden="false" customHeight="false" outlineLevel="0" collapsed="false">
      <c r="A4" s="53" t="n">
        <v>1</v>
      </c>
      <c r="B4" s="53"/>
      <c r="C4" s="53"/>
      <c r="D4" s="53"/>
      <c r="E4" s="54" t="n">
        <v>2</v>
      </c>
      <c r="F4" s="55" t="n">
        <v>3</v>
      </c>
      <c r="G4" s="55" t="n">
        <v>4</v>
      </c>
      <c r="H4" s="56" t="s">
        <v>27</v>
      </c>
      <c r="I4" s="57" t="s">
        <v>28</v>
      </c>
      <c r="J4" s="43"/>
      <c r="K4" s="43"/>
      <c r="L4" s="43"/>
      <c r="M4" s="43"/>
      <c r="N4" s="43"/>
      <c r="O4" s="43"/>
      <c r="P4" s="43"/>
      <c r="Q4" s="43"/>
    </row>
    <row r="5" s="65" customFormat="true" ht="12.75" hidden="false" customHeight="false" outlineLevel="0" collapsed="false">
      <c r="A5" s="58" t="n">
        <v>6</v>
      </c>
      <c r="B5" s="59"/>
      <c r="C5" s="60"/>
      <c r="D5" s="61" t="s">
        <v>29</v>
      </c>
      <c r="E5" s="62" t="n">
        <f aca="false">SUM(E9,E17,E21,E25,E30)</f>
        <v>632926.42</v>
      </c>
      <c r="F5" s="62" t="n">
        <f aca="false">SUM(F9,F17,F21,F25,F30,F39)</f>
        <v>2337489.12</v>
      </c>
      <c r="G5" s="62" t="n">
        <f aca="false">SUM(G9,G17,G21,G25,G30,G8)</f>
        <v>724992.26</v>
      </c>
      <c r="H5" s="63" t="n">
        <f aca="false">G5/E5*100</f>
        <v>114.546057344233</v>
      </c>
      <c r="I5" s="63" t="n">
        <f aca="false">SUM(G5/F5*100)</f>
        <v>31.0158560224657</v>
      </c>
      <c r="J5" s="64"/>
      <c r="K5" s="64"/>
      <c r="L5" s="64"/>
      <c r="M5" s="64"/>
      <c r="N5" s="64"/>
      <c r="O5" s="64"/>
      <c r="P5" s="64"/>
      <c r="Q5" s="64"/>
    </row>
    <row r="6" s="52" customFormat="true" ht="15.75" hidden="false" customHeight="true" outlineLevel="0" collapsed="false">
      <c r="A6" s="58"/>
      <c r="B6" s="66" t="n">
        <v>63</v>
      </c>
      <c r="C6" s="67"/>
      <c r="D6" s="68" t="s">
        <v>30</v>
      </c>
      <c r="E6" s="69" t="n">
        <v>0</v>
      </c>
      <c r="F6" s="69" t="n">
        <f aca="false">SUM(F7)</f>
        <v>18020</v>
      </c>
      <c r="G6" s="69" t="n">
        <f aca="false">SUM(G7)</f>
        <v>18020.2</v>
      </c>
      <c r="H6" s="70" t="n">
        <v>0</v>
      </c>
      <c r="I6" s="70" t="n">
        <f aca="false">SUM(G6/F6*100)</f>
        <v>100.001109877913</v>
      </c>
      <c r="J6" s="43"/>
      <c r="K6" s="43"/>
      <c r="L6" s="43"/>
      <c r="M6" s="43"/>
      <c r="N6" s="43"/>
      <c r="O6" s="43"/>
      <c r="P6" s="43"/>
      <c r="Q6" s="43"/>
    </row>
    <row r="7" s="65" customFormat="true" ht="12.75" hidden="false" customHeight="false" outlineLevel="0" collapsed="false">
      <c r="A7" s="58"/>
      <c r="B7" s="66" t="s">
        <v>31</v>
      </c>
      <c r="C7" s="67"/>
      <c r="D7" s="68" t="s">
        <v>32</v>
      </c>
      <c r="E7" s="69" t="n">
        <v>0</v>
      </c>
      <c r="F7" s="69" t="n">
        <f aca="false">SUM(F8)</f>
        <v>18020</v>
      </c>
      <c r="G7" s="69" t="n">
        <f aca="false">SUM(G8)</f>
        <v>18020.2</v>
      </c>
      <c r="H7" s="70" t="n">
        <v>0</v>
      </c>
      <c r="I7" s="70" t="n">
        <f aca="false">SUM(G7/F7*100)</f>
        <v>100.001109877913</v>
      </c>
      <c r="J7" s="64"/>
      <c r="K7" s="64"/>
      <c r="L7" s="64"/>
      <c r="M7" s="64"/>
      <c r="N7" s="64"/>
      <c r="O7" s="64"/>
      <c r="P7" s="64"/>
      <c r="Q7" s="64"/>
    </row>
    <row r="8" s="52" customFormat="true" ht="12.75" hidden="false" customHeight="false" outlineLevel="0" collapsed="false">
      <c r="A8" s="58"/>
      <c r="B8" s="71" t="s">
        <v>33</v>
      </c>
      <c r="C8" s="72"/>
      <c r="D8" s="73" t="s">
        <v>34</v>
      </c>
      <c r="E8" s="74" t="n">
        <v>0</v>
      </c>
      <c r="F8" s="74" t="n">
        <v>18020</v>
      </c>
      <c r="G8" s="74" t="n">
        <v>18020.2</v>
      </c>
      <c r="H8" s="70" t="n">
        <v>0</v>
      </c>
      <c r="I8" s="70" t="n">
        <f aca="false">SUM(G8/F8*100)</f>
        <v>100.001109877913</v>
      </c>
      <c r="J8" s="43"/>
      <c r="K8" s="43"/>
      <c r="L8" s="64"/>
      <c r="M8" s="43"/>
      <c r="N8" s="43"/>
      <c r="O8" s="43"/>
      <c r="P8" s="43"/>
      <c r="Q8" s="43"/>
    </row>
    <row r="9" s="65" customFormat="true" ht="12.75" hidden="false" customHeight="false" outlineLevel="0" collapsed="false">
      <c r="A9" s="58"/>
      <c r="B9" s="75"/>
      <c r="C9" s="76" t="s">
        <v>35</v>
      </c>
      <c r="D9" s="77" t="s">
        <v>36</v>
      </c>
      <c r="E9" s="78" t="n">
        <f aca="false">SUM(E6)</f>
        <v>0</v>
      </c>
      <c r="F9" s="78" t="n">
        <f aca="false">SUM(F6)</f>
        <v>18020</v>
      </c>
      <c r="G9" s="78" t="n">
        <f aca="false">SUM(G10)</f>
        <v>3.52</v>
      </c>
      <c r="H9" s="70" t="n">
        <v>0</v>
      </c>
      <c r="I9" s="70" t="n">
        <f aca="false">SUM(G9/F9*100)</f>
        <v>0.0195338512763596</v>
      </c>
      <c r="J9" s="64"/>
      <c r="K9" s="64"/>
      <c r="L9" s="64"/>
      <c r="M9" s="64"/>
      <c r="N9" s="64"/>
      <c r="O9" s="64"/>
      <c r="P9" s="64"/>
      <c r="Q9" s="64"/>
    </row>
    <row r="10" s="65" customFormat="true" ht="12.75" hidden="false" customHeight="false" outlineLevel="0" collapsed="false">
      <c r="A10" s="58"/>
      <c r="B10" s="75" t="n">
        <v>64</v>
      </c>
      <c r="C10" s="79"/>
      <c r="D10" s="77" t="s">
        <v>37</v>
      </c>
      <c r="E10" s="78" t="n">
        <f aca="false">SUM(E11)</f>
        <v>0.16</v>
      </c>
      <c r="F10" s="78" t="n">
        <f aca="false">SUM(F11)</f>
        <v>1</v>
      </c>
      <c r="G10" s="78" t="n">
        <f aca="false">SUM(G11)</f>
        <v>3.52</v>
      </c>
      <c r="H10" s="70" t="n">
        <f aca="false">G10/E10</f>
        <v>22</v>
      </c>
      <c r="I10" s="70" t="n">
        <f aca="false">G10/F10</f>
        <v>3.52</v>
      </c>
      <c r="J10" s="64"/>
      <c r="K10" s="64"/>
      <c r="L10" s="64"/>
      <c r="M10" s="64"/>
      <c r="N10" s="64"/>
      <c r="O10" s="64"/>
      <c r="P10" s="64"/>
      <c r="Q10" s="64"/>
    </row>
    <row r="11" s="65" customFormat="true" ht="12.75" hidden="false" customHeight="false" outlineLevel="0" collapsed="false">
      <c r="A11" s="58"/>
      <c r="B11" s="75" t="n">
        <v>641</v>
      </c>
      <c r="C11" s="79"/>
      <c r="D11" s="77" t="s">
        <v>37</v>
      </c>
      <c r="E11" s="78" t="n">
        <f aca="false">SUM(E12)</f>
        <v>0.16</v>
      </c>
      <c r="F11" s="78" t="n">
        <f aca="false">SUM(F12)</f>
        <v>1</v>
      </c>
      <c r="G11" s="78" t="n">
        <f aca="false">SUM(G12)</f>
        <v>3.52</v>
      </c>
      <c r="H11" s="70" t="n">
        <f aca="false">G11/E11</f>
        <v>22</v>
      </c>
      <c r="I11" s="70" t="n">
        <f aca="false">G11/F11</f>
        <v>3.52</v>
      </c>
      <c r="J11" s="64"/>
      <c r="K11" s="64"/>
      <c r="L11" s="64"/>
      <c r="M11" s="64"/>
      <c r="N11" s="64"/>
      <c r="O11" s="64"/>
      <c r="P11" s="64"/>
      <c r="Q11" s="64"/>
    </row>
    <row r="12" s="52" customFormat="true" ht="12.75" hidden="false" customHeight="false" outlineLevel="0" collapsed="false">
      <c r="A12" s="58"/>
      <c r="B12" s="80" t="n">
        <v>6431</v>
      </c>
      <c r="C12" s="81"/>
      <c r="D12" s="82" t="s">
        <v>38</v>
      </c>
      <c r="E12" s="83" t="n">
        <v>0.16</v>
      </c>
      <c r="F12" s="83" t="n">
        <v>1</v>
      </c>
      <c r="G12" s="83" t="n">
        <v>3.52</v>
      </c>
      <c r="H12" s="70" t="n">
        <f aca="false">G12/E12</f>
        <v>22</v>
      </c>
      <c r="I12" s="70" t="n">
        <f aca="false">G12/F12</f>
        <v>3.52</v>
      </c>
      <c r="J12" s="43"/>
      <c r="K12" s="43"/>
      <c r="L12" s="43"/>
      <c r="M12" s="43"/>
      <c r="N12" s="43"/>
      <c r="O12" s="43"/>
      <c r="P12" s="43"/>
      <c r="Q12" s="43"/>
    </row>
    <row r="13" s="52" customFormat="true" ht="12.75" hidden="false" customHeight="false" outlineLevel="0" collapsed="false">
      <c r="A13" s="58"/>
      <c r="B13" s="75"/>
      <c r="C13" s="79" t="s">
        <v>39</v>
      </c>
      <c r="D13" s="77" t="s">
        <v>40</v>
      </c>
      <c r="E13" s="78" t="n">
        <f aca="false">SUM(E10)</f>
        <v>0.16</v>
      </c>
      <c r="F13" s="78" t="n">
        <v>1</v>
      </c>
      <c r="G13" s="78" t="n">
        <f aca="false">SUM(G9)</f>
        <v>3.52</v>
      </c>
      <c r="H13" s="70" t="n">
        <f aca="false">G13/E13</f>
        <v>22</v>
      </c>
      <c r="I13" s="70" t="n">
        <f aca="false">G13/F13</f>
        <v>3.52</v>
      </c>
      <c r="J13" s="43"/>
      <c r="K13" s="43"/>
      <c r="L13" s="43"/>
      <c r="M13" s="43"/>
      <c r="N13" s="43"/>
      <c r="O13" s="43"/>
      <c r="P13" s="43"/>
      <c r="Q13" s="43"/>
    </row>
    <row r="14" s="52" customFormat="true" ht="25.5" hidden="false" customHeight="false" outlineLevel="0" collapsed="false">
      <c r="A14" s="58"/>
      <c r="B14" s="75" t="n">
        <v>65</v>
      </c>
      <c r="C14" s="84"/>
      <c r="D14" s="85" t="s">
        <v>41</v>
      </c>
      <c r="E14" s="69" t="n">
        <f aca="false">SUM(E15)</f>
        <v>248087.81</v>
      </c>
      <c r="F14" s="69" t="n">
        <f aca="false">SUM(F15)</f>
        <v>1520497.01</v>
      </c>
      <c r="G14" s="69" t="n">
        <f aca="false">SUM(G15)</f>
        <v>283643.81</v>
      </c>
      <c r="H14" s="70" t="n">
        <f aca="false">SUM(G14/E14*100)</f>
        <v>114.332022198108</v>
      </c>
      <c r="I14" s="70" t="n">
        <f aca="false">SUM(G14/F14*100)</f>
        <v>18.6546772624038</v>
      </c>
      <c r="J14" s="43"/>
      <c r="K14" s="43"/>
      <c r="L14" s="43"/>
      <c r="M14" s="43"/>
      <c r="N14" s="43"/>
      <c r="O14" s="43"/>
      <c r="P14" s="43"/>
      <c r="Q14" s="43"/>
    </row>
    <row r="15" s="52" customFormat="true" ht="12.75" hidden="false" customHeight="false" outlineLevel="0" collapsed="false">
      <c r="A15" s="58"/>
      <c r="B15" s="75" t="n">
        <v>652</v>
      </c>
      <c r="C15" s="84"/>
      <c r="D15" s="85" t="s">
        <v>42</v>
      </c>
      <c r="E15" s="69" t="n">
        <f aca="false">SUM(E16)</f>
        <v>248087.81</v>
      </c>
      <c r="F15" s="69" t="n">
        <f aca="false">SUM(F16)</f>
        <v>1520497.01</v>
      </c>
      <c r="G15" s="69" t="n">
        <f aca="false">SUM(G16)</f>
        <v>283643.81</v>
      </c>
      <c r="H15" s="70" t="n">
        <f aca="false">SUM(G15/E15*100)</f>
        <v>114.332022198108</v>
      </c>
      <c r="I15" s="70" t="n">
        <f aca="false">SUM(G15/F15*100)</f>
        <v>18.6546772624038</v>
      </c>
      <c r="J15" s="43"/>
      <c r="K15" s="43"/>
      <c r="L15" s="43"/>
      <c r="M15" s="43"/>
      <c r="N15" s="43"/>
      <c r="O15" s="43"/>
      <c r="P15" s="43"/>
      <c r="Q15" s="43"/>
    </row>
    <row r="16" s="65" customFormat="true" ht="12.75" hidden="false" customHeight="false" outlineLevel="0" collapsed="false">
      <c r="A16" s="58"/>
      <c r="B16" s="80" t="n">
        <v>6526</v>
      </c>
      <c r="C16" s="72"/>
      <c r="D16" s="86" t="s">
        <v>43</v>
      </c>
      <c r="E16" s="74" t="n">
        <v>248087.81</v>
      </c>
      <c r="F16" s="74" t="n">
        <v>1520497.01</v>
      </c>
      <c r="G16" s="74" t="n">
        <v>283643.81</v>
      </c>
      <c r="H16" s="70" t="n">
        <f aca="false">SUM(G16/E16*100)</f>
        <v>114.332022198108</v>
      </c>
      <c r="I16" s="70" t="n">
        <f aca="false">SUM(G16/F16*100)</f>
        <v>18.6546772624038</v>
      </c>
      <c r="J16" s="64"/>
      <c r="K16" s="64"/>
      <c r="L16" s="64"/>
      <c r="M16" s="64"/>
      <c r="N16" s="64"/>
      <c r="O16" s="64"/>
      <c r="P16" s="64"/>
      <c r="Q16" s="64"/>
    </row>
    <row r="17" s="65" customFormat="true" ht="12.75" hidden="false" customHeight="false" outlineLevel="0" collapsed="false">
      <c r="A17" s="58"/>
      <c r="B17" s="75"/>
      <c r="C17" s="87" t="s">
        <v>44</v>
      </c>
      <c r="D17" s="77" t="s">
        <v>45</v>
      </c>
      <c r="E17" s="78" t="n">
        <f aca="false">SUM(E14)</f>
        <v>248087.81</v>
      </c>
      <c r="F17" s="78" t="n">
        <f aca="false">SUM(F14)</f>
        <v>1520497.01</v>
      </c>
      <c r="G17" s="78" t="n">
        <f aca="false">SUM(G14)</f>
        <v>283643.81</v>
      </c>
      <c r="H17" s="70" t="n">
        <f aca="false">SUM(G17/E17*100)</f>
        <v>114.332022198108</v>
      </c>
      <c r="I17" s="70" t="n">
        <f aca="false">SUM(G17/F17*100)</f>
        <v>18.6546772624038</v>
      </c>
      <c r="J17" s="64"/>
      <c r="K17" s="64"/>
      <c r="L17" s="64"/>
      <c r="M17" s="64"/>
      <c r="N17" s="64"/>
      <c r="O17" s="64"/>
      <c r="P17" s="64"/>
      <c r="Q17" s="64"/>
    </row>
    <row r="18" s="52" customFormat="true" ht="12.75" hidden="false" customHeight="false" outlineLevel="0" collapsed="false">
      <c r="A18" s="58"/>
      <c r="B18" s="66" t="n">
        <v>66</v>
      </c>
      <c r="C18" s="67"/>
      <c r="D18" s="68" t="s">
        <v>46</v>
      </c>
      <c r="E18" s="88" t="n">
        <f aca="false">SUM(E19,E22)</f>
        <v>73314.93</v>
      </c>
      <c r="F18" s="88" t="n">
        <f aca="false">SUM(F19)</f>
        <v>52320.3</v>
      </c>
      <c r="G18" s="88" t="n">
        <f aca="false">SUM(G19,G22)</f>
        <v>99083.98</v>
      </c>
      <c r="H18" s="70" t="n">
        <f aca="false">SUM(G18/E18*100)</f>
        <v>135.148434295716</v>
      </c>
      <c r="I18" s="70" t="n">
        <f aca="false">SUM(G18/F18*100)</f>
        <v>189.379609826396</v>
      </c>
      <c r="J18" s="43"/>
      <c r="K18" s="43"/>
      <c r="L18" s="43"/>
      <c r="M18" s="43"/>
      <c r="N18" s="43"/>
      <c r="O18" s="43"/>
      <c r="P18" s="43"/>
      <c r="Q18" s="43"/>
    </row>
    <row r="19" s="52" customFormat="true" ht="12.75" hidden="false" customHeight="false" outlineLevel="0" collapsed="false">
      <c r="A19" s="58"/>
      <c r="B19" s="66" t="s">
        <v>47</v>
      </c>
      <c r="C19" s="67"/>
      <c r="D19" s="68" t="s">
        <v>48</v>
      </c>
      <c r="E19" s="88" t="n">
        <f aca="false">SUM(E20)</f>
        <v>68314.93</v>
      </c>
      <c r="F19" s="88" t="n">
        <f aca="false">SUM(F20)</f>
        <v>52320.3</v>
      </c>
      <c r="G19" s="88" t="n">
        <f aca="false">SUM(G20)</f>
        <v>99083.98</v>
      </c>
      <c r="H19" s="70" t="n">
        <f aca="false">SUM(G19/E19*100)</f>
        <v>145.040008091935</v>
      </c>
      <c r="I19" s="70" t="n">
        <f aca="false">SUM(G19/F19*100)</f>
        <v>189.379609826396</v>
      </c>
      <c r="J19" s="43"/>
      <c r="K19" s="43"/>
      <c r="L19" s="43"/>
      <c r="M19" s="43"/>
      <c r="N19" s="43"/>
      <c r="O19" s="43"/>
      <c r="P19" s="43"/>
      <c r="Q19" s="43"/>
    </row>
    <row r="20" s="65" customFormat="true" ht="12.75" hidden="false" customHeight="false" outlineLevel="0" collapsed="false">
      <c r="A20" s="58"/>
      <c r="B20" s="71" t="s">
        <v>49</v>
      </c>
      <c r="C20" s="89"/>
      <c r="D20" s="73" t="s">
        <v>50</v>
      </c>
      <c r="E20" s="90" t="n">
        <v>68314.93</v>
      </c>
      <c r="F20" s="90" t="n">
        <v>52320.3</v>
      </c>
      <c r="G20" s="90" t="n">
        <v>99083.98</v>
      </c>
      <c r="H20" s="70" t="n">
        <f aca="false">SUM(G20/E20*100)</f>
        <v>145.040008091935</v>
      </c>
      <c r="I20" s="70" t="n">
        <f aca="false">SUM(G20/F20*100)</f>
        <v>189.379609826396</v>
      </c>
      <c r="J20" s="64"/>
      <c r="K20" s="64"/>
      <c r="L20" s="64"/>
      <c r="M20" s="64"/>
      <c r="N20" s="64"/>
      <c r="O20" s="64"/>
      <c r="P20" s="64"/>
      <c r="Q20" s="64"/>
    </row>
    <row r="21" s="52" customFormat="true" ht="12.75" hidden="false" customHeight="false" outlineLevel="0" collapsed="false">
      <c r="A21" s="58"/>
      <c r="B21" s="75"/>
      <c r="C21" s="87" t="s">
        <v>51</v>
      </c>
      <c r="D21" s="77" t="s">
        <v>52</v>
      </c>
      <c r="E21" s="78" t="n">
        <f aca="false">SUM(E20)</f>
        <v>68314.93</v>
      </c>
      <c r="F21" s="78" t="n">
        <f aca="false">SUM(F18)</f>
        <v>52320.3</v>
      </c>
      <c r="G21" s="78" t="n">
        <f aca="false">SUM(G20)</f>
        <v>99083.98</v>
      </c>
      <c r="H21" s="70" t="n">
        <f aca="false">SUM(G21/E21*100)</f>
        <v>145.040008091935</v>
      </c>
      <c r="I21" s="70" t="n">
        <f aca="false">SUM(G21/F21*100)</f>
        <v>189.379609826396</v>
      </c>
      <c r="J21" s="43"/>
      <c r="K21" s="43"/>
      <c r="L21" s="43"/>
      <c r="M21" s="43"/>
      <c r="N21" s="43"/>
      <c r="O21" s="43"/>
      <c r="P21" s="43"/>
      <c r="Q21" s="43"/>
    </row>
    <row r="22" s="52" customFormat="true" ht="25.5" hidden="false" customHeight="false" outlineLevel="0" collapsed="false">
      <c r="A22" s="58"/>
      <c r="B22" s="75" t="n">
        <v>663</v>
      </c>
      <c r="C22" s="84"/>
      <c r="D22" s="68" t="s">
        <v>53</v>
      </c>
      <c r="E22" s="69" t="n">
        <f aca="false">SUM(E23)</f>
        <v>5000</v>
      </c>
      <c r="F22" s="69" t="n">
        <f aca="false">SUM(F24)</f>
        <v>10500</v>
      </c>
      <c r="G22" s="69" t="n">
        <f aca="false">SUM(G23:G24)</f>
        <v>0</v>
      </c>
      <c r="H22" s="70" t="n">
        <f aca="false">G22/E22</f>
        <v>0</v>
      </c>
      <c r="I22" s="70" t="n">
        <f aca="false">G22/E22</f>
        <v>0</v>
      </c>
      <c r="J22" s="43"/>
      <c r="K22" s="43"/>
      <c r="L22" s="43"/>
      <c r="M22" s="43"/>
      <c r="N22" s="43"/>
      <c r="O22" s="43"/>
      <c r="P22" s="43"/>
      <c r="Q22" s="43"/>
    </row>
    <row r="23" s="64" customFormat="true" ht="12.75" hidden="false" customHeight="false" outlineLevel="0" collapsed="false">
      <c r="A23" s="58"/>
      <c r="B23" s="71" t="n">
        <v>6631</v>
      </c>
      <c r="C23" s="72"/>
      <c r="D23" s="73" t="s">
        <v>54</v>
      </c>
      <c r="E23" s="74" t="n">
        <v>5000</v>
      </c>
      <c r="F23" s="74" t="n">
        <v>0</v>
      </c>
      <c r="G23" s="74" t="n">
        <v>0</v>
      </c>
      <c r="H23" s="70" t="n">
        <f aca="false">G23/E23</f>
        <v>0</v>
      </c>
      <c r="I23" s="70" t="n">
        <f aca="false">G23/E23</f>
        <v>0</v>
      </c>
    </row>
    <row r="24" s="64" customFormat="true" ht="12.75" hidden="false" customHeight="false" outlineLevel="0" collapsed="false">
      <c r="A24" s="58"/>
      <c r="B24" s="71" t="s">
        <v>55</v>
      </c>
      <c r="C24" s="72"/>
      <c r="D24" s="73" t="s">
        <v>56</v>
      </c>
      <c r="E24" s="74" t="n">
        <v>0</v>
      </c>
      <c r="F24" s="74" t="n">
        <v>10500</v>
      </c>
      <c r="G24" s="74" t="n">
        <v>0</v>
      </c>
      <c r="H24" s="70" t="n">
        <v>0</v>
      </c>
      <c r="I24" s="70" t="n">
        <v>0</v>
      </c>
    </row>
    <row r="25" s="65" customFormat="true" ht="15.75" hidden="false" customHeight="true" outlineLevel="0" collapsed="false">
      <c r="A25" s="58"/>
      <c r="B25" s="75"/>
      <c r="C25" s="87" t="s">
        <v>57</v>
      </c>
      <c r="D25" s="77" t="s">
        <v>58</v>
      </c>
      <c r="E25" s="78" t="n">
        <f aca="false">SUM(E23)</f>
        <v>5000</v>
      </c>
      <c r="F25" s="78" t="n">
        <f aca="false">SUM(F22)</f>
        <v>10500</v>
      </c>
      <c r="G25" s="78" t="n">
        <f aca="false">SUM(G22)</f>
        <v>0</v>
      </c>
      <c r="H25" s="70" t="n">
        <f aca="false">G25/E25</f>
        <v>0</v>
      </c>
      <c r="I25" s="70" t="n">
        <f aca="false">G25/E25</f>
        <v>0</v>
      </c>
      <c r="J25" s="64"/>
      <c r="K25" s="64"/>
      <c r="L25" s="64"/>
      <c r="M25" s="64"/>
      <c r="N25" s="64"/>
      <c r="O25" s="64"/>
      <c r="P25" s="64"/>
      <c r="Q25" s="64"/>
    </row>
    <row r="26" s="52" customFormat="true" ht="12.75" hidden="false" customHeight="false" outlineLevel="0" collapsed="false">
      <c r="A26" s="58"/>
      <c r="B26" s="66" t="n">
        <v>67</v>
      </c>
      <c r="C26" s="67"/>
      <c r="D26" s="68" t="s">
        <v>59</v>
      </c>
      <c r="E26" s="69" t="n">
        <f aca="false">SUM(E27)</f>
        <v>311523.68</v>
      </c>
      <c r="F26" s="69" t="n">
        <f aca="false">SUM(F27)</f>
        <v>712660</v>
      </c>
      <c r="G26" s="69" t="n">
        <f aca="false">SUM(G27)</f>
        <v>324240.75</v>
      </c>
      <c r="H26" s="70" t="n">
        <f aca="false">SUM(G26/E26*100)</f>
        <v>104.082216157693</v>
      </c>
      <c r="I26" s="70" t="n">
        <f aca="false">SUM(G26/F26*100)</f>
        <v>45.4972567563775</v>
      </c>
      <c r="J26" s="43"/>
      <c r="K26" s="43"/>
      <c r="L26" s="43"/>
      <c r="M26" s="43"/>
      <c r="N26" s="43"/>
      <c r="O26" s="43"/>
      <c r="P26" s="43"/>
      <c r="Q26" s="43"/>
    </row>
    <row r="27" s="65" customFormat="true" ht="42" hidden="false" customHeight="true" outlineLevel="0" collapsed="false">
      <c r="A27" s="58"/>
      <c r="B27" s="66" t="s">
        <v>60</v>
      </c>
      <c r="C27" s="67"/>
      <c r="D27" s="68" t="s">
        <v>61</v>
      </c>
      <c r="E27" s="69" t="n">
        <f aca="false">SUM(E28:E28)</f>
        <v>311523.68</v>
      </c>
      <c r="F27" s="69" t="n">
        <f aca="false">SUM(F28:F29)</f>
        <v>712660</v>
      </c>
      <c r="G27" s="69" t="n">
        <f aca="false">SUM(G28:G29)</f>
        <v>324240.75</v>
      </c>
      <c r="H27" s="70" t="n">
        <f aca="false">SUM(G27/E27*100)</f>
        <v>104.082216157693</v>
      </c>
      <c r="I27" s="70" t="n">
        <f aca="false">SUM(G27/F27*100)</f>
        <v>45.4972567563775</v>
      </c>
      <c r="J27" s="64"/>
      <c r="K27" s="64"/>
      <c r="L27" s="64"/>
      <c r="M27" s="64"/>
      <c r="N27" s="64"/>
      <c r="O27" s="64"/>
      <c r="P27" s="64"/>
      <c r="Q27" s="64"/>
    </row>
    <row r="28" s="52" customFormat="true" ht="12.75" hidden="false" customHeight="true" outlineLevel="0" collapsed="false">
      <c r="A28" s="58"/>
      <c r="B28" s="91" t="s">
        <v>62</v>
      </c>
      <c r="C28" s="89" t="s">
        <v>63</v>
      </c>
      <c r="D28" s="92" t="s">
        <v>64</v>
      </c>
      <c r="E28" s="74" t="n">
        <v>311523.68</v>
      </c>
      <c r="F28" s="74" t="n">
        <v>8892</v>
      </c>
      <c r="G28" s="74" t="n">
        <v>2219.25</v>
      </c>
      <c r="H28" s="70" t="n">
        <v>104</v>
      </c>
      <c r="I28" s="70" t="n">
        <v>45</v>
      </c>
      <c r="J28" s="43"/>
      <c r="K28" s="43"/>
      <c r="L28" s="43"/>
      <c r="M28" s="43"/>
      <c r="N28" s="43"/>
      <c r="O28" s="43"/>
      <c r="P28" s="43"/>
      <c r="Q28" s="43"/>
    </row>
    <row r="29" s="52" customFormat="true" ht="12.75" hidden="false" customHeight="false" outlineLevel="0" collapsed="false">
      <c r="A29" s="58"/>
      <c r="B29" s="91"/>
      <c r="C29" s="93" t="s">
        <v>65</v>
      </c>
      <c r="D29" s="92"/>
      <c r="E29" s="74"/>
      <c r="F29" s="74" t="n">
        <v>703768</v>
      </c>
      <c r="G29" s="74" t="n">
        <v>322021.5</v>
      </c>
      <c r="H29" s="70"/>
      <c r="I29" s="70"/>
      <c r="J29" s="43"/>
      <c r="K29" s="43"/>
      <c r="L29" s="43"/>
      <c r="M29" s="43"/>
      <c r="N29" s="43"/>
      <c r="O29" s="43"/>
      <c r="P29" s="43"/>
      <c r="Q29" s="43"/>
    </row>
    <row r="30" s="52" customFormat="true" ht="12.75" hidden="false" customHeight="true" outlineLevel="0" collapsed="false">
      <c r="A30" s="58"/>
      <c r="B30" s="94"/>
      <c r="C30" s="87" t="s">
        <v>66</v>
      </c>
      <c r="D30" s="77" t="s">
        <v>67</v>
      </c>
      <c r="E30" s="78" t="n">
        <f aca="false">SUM(E26)</f>
        <v>311523.68</v>
      </c>
      <c r="F30" s="78" t="n">
        <f aca="false">SUM(F26)</f>
        <v>712660</v>
      </c>
      <c r="G30" s="78" t="n">
        <f aca="false">SUM(G26)</f>
        <v>324240.75</v>
      </c>
      <c r="H30" s="70" t="n">
        <f aca="false">SUM(G30/E30*100)</f>
        <v>104.082216157693</v>
      </c>
      <c r="I30" s="70" t="n">
        <f aca="false">SUM(G30/F30*100)</f>
        <v>45.4972567563775</v>
      </c>
      <c r="J30" s="43"/>
      <c r="K30" s="43"/>
      <c r="L30" s="43"/>
      <c r="M30" s="43"/>
      <c r="N30" s="43"/>
      <c r="O30" s="43"/>
      <c r="P30" s="43"/>
      <c r="Q30" s="43"/>
    </row>
    <row r="31" s="52" customFormat="true" ht="12.75" hidden="false" customHeight="false" outlineLevel="0" collapsed="false">
      <c r="A31" s="58"/>
      <c r="B31" s="94"/>
      <c r="C31" s="87" t="s">
        <v>68</v>
      </c>
      <c r="D31" s="77"/>
      <c r="E31" s="78"/>
      <c r="F31" s="78"/>
      <c r="G31" s="78"/>
      <c r="H31" s="70"/>
      <c r="I31" s="70"/>
      <c r="J31" s="43"/>
      <c r="K31" s="43"/>
      <c r="L31" s="43"/>
      <c r="M31" s="43"/>
      <c r="N31" s="43"/>
      <c r="O31" s="43"/>
      <c r="P31" s="43"/>
      <c r="Q31" s="43"/>
    </row>
    <row r="32" s="52" customFormat="true" ht="12.75" hidden="false" customHeight="false" outlineLevel="0" collapsed="false">
      <c r="A32" s="95" t="s">
        <v>69</v>
      </c>
      <c r="B32" s="95"/>
      <c r="C32" s="95"/>
      <c r="D32" s="95"/>
      <c r="E32" s="96" t="n">
        <f aca="false">SUM(E9,E17,E21,E25,E30)</f>
        <v>632926.42</v>
      </c>
      <c r="F32" s="96" t="n">
        <f aca="false">SUM(F9,F17,F21,F25,F30+F39)</f>
        <v>2337489.12</v>
      </c>
      <c r="G32" s="96" t="n">
        <f aca="false">SUM(G9,G17,G21,G25,G30,G6)</f>
        <v>724992.26</v>
      </c>
      <c r="H32" s="63" t="n">
        <f aca="false">SUM(G32/E32*100)</f>
        <v>114.546057344233</v>
      </c>
      <c r="I32" s="63" t="n">
        <f aca="false">SUM(G32/F32*100)</f>
        <v>31.0158560224657</v>
      </c>
      <c r="J32" s="43"/>
      <c r="K32" s="43"/>
      <c r="L32" s="43"/>
      <c r="M32" s="43"/>
      <c r="N32" s="43"/>
      <c r="O32" s="43"/>
      <c r="P32" s="43"/>
      <c r="Q32" s="43"/>
    </row>
    <row r="33" s="52" customFormat="true" ht="12.75" hidden="false" customHeight="false" outlineLevel="0" collapsed="false">
      <c r="A33" s="97"/>
      <c r="B33" s="98"/>
      <c r="C33" s="98"/>
      <c r="D33" s="98"/>
      <c r="E33" s="99"/>
      <c r="F33" s="99"/>
      <c r="G33" s="99"/>
      <c r="H33" s="45"/>
      <c r="I33" s="45"/>
      <c r="J33" s="43"/>
      <c r="K33" s="43"/>
      <c r="L33" s="43"/>
      <c r="M33" s="43"/>
      <c r="N33" s="43"/>
      <c r="O33" s="43"/>
      <c r="P33" s="43"/>
      <c r="Q33" s="43"/>
    </row>
    <row r="34" s="52" customFormat="true" ht="12.75" hidden="false" customHeight="false" outlineLevel="0" collapsed="false">
      <c r="A34" s="97"/>
      <c r="B34" s="98"/>
      <c r="C34" s="98"/>
      <c r="D34" s="98"/>
      <c r="E34" s="99"/>
      <c r="F34" s="99"/>
      <c r="G34" s="99"/>
      <c r="H34" s="45"/>
      <c r="I34" s="45"/>
      <c r="J34" s="43"/>
      <c r="K34" s="43"/>
      <c r="L34" s="43"/>
      <c r="M34" s="43"/>
      <c r="N34" s="43"/>
      <c r="O34" s="43"/>
      <c r="P34" s="43"/>
      <c r="Q34" s="43"/>
    </row>
    <row r="35" s="52" customFormat="true" ht="12.75" hidden="false" customHeight="false" outlineLevel="0" collapsed="false">
      <c r="A35" s="97"/>
      <c r="B35" s="100"/>
      <c r="C35" s="98"/>
      <c r="D35" s="98"/>
      <c r="E35" s="99"/>
      <c r="F35" s="99"/>
      <c r="G35" s="99"/>
      <c r="H35" s="45"/>
      <c r="I35" s="45"/>
      <c r="J35" s="43"/>
      <c r="K35" s="43"/>
      <c r="L35" s="43"/>
      <c r="M35" s="43"/>
      <c r="N35" s="43"/>
      <c r="O35" s="43"/>
      <c r="P35" s="43"/>
      <c r="Q35" s="43"/>
    </row>
    <row r="36" s="52" customFormat="true" ht="12.75" hidden="false" customHeight="false" outlineLevel="0" collapsed="false">
      <c r="A36" s="101" t="s">
        <v>70</v>
      </c>
      <c r="B36" s="101"/>
      <c r="C36" s="101"/>
      <c r="D36" s="101"/>
      <c r="E36" s="101"/>
      <c r="F36" s="101"/>
      <c r="G36" s="101"/>
      <c r="H36" s="101"/>
      <c r="I36" s="101"/>
      <c r="J36" s="43"/>
      <c r="K36" s="43"/>
      <c r="L36" s="43"/>
      <c r="M36" s="43"/>
      <c r="N36" s="43"/>
      <c r="O36" s="43"/>
      <c r="P36" s="43"/>
      <c r="Q36" s="43"/>
    </row>
    <row r="37" s="52" customFormat="true" ht="25.5" hidden="false" customHeight="false" outlineLevel="0" collapsed="false">
      <c r="A37" s="102" t="s">
        <v>25</v>
      </c>
      <c r="B37" s="102"/>
      <c r="C37" s="102"/>
      <c r="D37" s="102"/>
      <c r="E37" s="103" t="s">
        <v>5</v>
      </c>
      <c r="F37" s="103" t="s">
        <v>6</v>
      </c>
      <c r="G37" s="103" t="s">
        <v>7</v>
      </c>
      <c r="H37" s="51" t="s">
        <v>26</v>
      </c>
      <c r="I37" s="51" t="s">
        <v>26</v>
      </c>
      <c r="J37" s="43"/>
      <c r="K37" s="43"/>
      <c r="L37" s="43"/>
      <c r="M37" s="43"/>
      <c r="N37" s="43"/>
      <c r="O37" s="43"/>
      <c r="P37" s="43"/>
      <c r="Q37" s="43"/>
    </row>
    <row r="38" s="52" customFormat="true" ht="12.75" hidden="false" customHeight="false" outlineLevel="0" collapsed="false">
      <c r="A38" s="53" t="n">
        <v>1</v>
      </c>
      <c r="B38" s="53"/>
      <c r="C38" s="53"/>
      <c r="D38" s="53"/>
      <c r="E38" s="104" t="n">
        <v>2</v>
      </c>
      <c r="F38" s="83" t="n">
        <v>3</v>
      </c>
      <c r="G38" s="83" t="n">
        <v>4</v>
      </c>
      <c r="H38" s="56" t="s">
        <v>27</v>
      </c>
      <c r="I38" s="57" t="s">
        <v>28</v>
      </c>
      <c r="J38" s="43"/>
      <c r="K38" s="43"/>
      <c r="L38" s="43"/>
      <c r="M38" s="43"/>
      <c r="N38" s="43"/>
      <c r="O38" s="43"/>
      <c r="P38" s="43"/>
      <c r="Q38" s="43"/>
    </row>
    <row r="39" s="52" customFormat="true" ht="12.75" hidden="false" customHeight="false" outlineLevel="0" collapsed="false">
      <c r="A39" s="105" t="n">
        <v>9</v>
      </c>
      <c r="B39" s="106"/>
      <c r="C39" s="105"/>
      <c r="D39" s="61" t="s">
        <v>71</v>
      </c>
      <c r="E39" s="62" t="n">
        <f aca="false">SUM(E40)</f>
        <v>110805.11</v>
      </c>
      <c r="F39" s="62" t="n">
        <f aca="false">SUM(F40)</f>
        <v>23491.81</v>
      </c>
      <c r="G39" s="62" t="n">
        <f aca="false">SUM(G42)</f>
        <v>23491.81</v>
      </c>
      <c r="H39" s="63" t="n">
        <f aca="false">SUM(G39/E39*100)</f>
        <v>21.2010168123113</v>
      </c>
      <c r="I39" s="63" t="n">
        <f aca="false">SUM(G39/F39*100)</f>
        <v>100</v>
      </c>
      <c r="J39" s="43"/>
      <c r="K39" s="43"/>
      <c r="L39" s="43"/>
      <c r="M39" s="43"/>
      <c r="N39" s="43"/>
      <c r="O39" s="43"/>
      <c r="P39" s="43"/>
      <c r="Q39" s="43"/>
    </row>
    <row r="40" s="52" customFormat="true" ht="12.75" hidden="false" customHeight="false" outlineLevel="0" collapsed="false">
      <c r="A40" s="49"/>
      <c r="B40" s="66" t="n">
        <v>92</v>
      </c>
      <c r="C40" s="49"/>
      <c r="D40" s="107" t="s">
        <v>72</v>
      </c>
      <c r="E40" s="88" t="n">
        <f aca="false">SUM(E41)</f>
        <v>110805.11</v>
      </c>
      <c r="F40" s="88" t="n">
        <f aca="false">SUM(F41)</f>
        <v>23491.81</v>
      </c>
      <c r="G40" s="88" t="n">
        <f aca="false">SUM(G41)</f>
        <v>23491.81</v>
      </c>
      <c r="H40" s="70" t="n">
        <f aca="false">SUM(G40/E40*100)</f>
        <v>21.2010168123113</v>
      </c>
      <c r="I40" s="70" t="n">
        <f aca="false">SUM(G40/F40*100)</f>
        <v>100</v>
      </c>
      <c r="J40" s="43"/>
      <c r="K40" s="43"/>
      <c r="L40" s="43"/>
      <c r="M40" s="43"/>
      <c r="N40" s="43"/>
      <c r="O40" s="43"/>
      <c r="P40" s="43"/>
      <c r="Q40" s="43"/>
    </row>
    <row r="41" s="52" customFormat="true" ht="12.75" hidden="false" customHeight="false" outlineLevel="0" collapsed="false">
      <c r="A41" s="49"/>
      <c r="B41" s="66" t="n">
        <v>922</v>
      </c>
      <c r="C41" s="49"/>
      <c r="D41" s="108" t="s">
        <v>73</v>
      </c>
      <c r="E41" s="88" t="n">
        <f aca="false">SUM(E42)</f>
        <v>110805.11</v>
      </c>
      <c r="F41" s="88" t="n">
        <f aca="false">SUM(F42:F42)</f>
        <v>23491.81</v>
      </c>
      <c r="G41" s="88" t="n">
        <f aca="false">SUM(G42)</f>
        <v>23491.81</v>
      </c>
      <c r="H41" s="70" t="n">
        <f aca="false">SUM(G41/E41*100)</f>
        <v>21.2010168123113</v>
      </c>
      <c r="I41" s="70" t="n">
        <f aca="false">SUM(G41/F41*100)</f>
        <v>100</v>
      </c>
      <c r="J41" s="43"/>
      <c r="K41" s="43"/>
      <c r="L41" s="43"/>
      <c r="M41" s="43"/>
      <c r="N41" s="43"/>
      <c r="O41" s="43"/>
      <c r="P41" s="43"/>
      <c r="Q41" s="43"/>
    </row>
    <row r="42" s="52" customFormat="true" ht="12.75" hidden="false" customHeight="false" outlineLevel="0" collapsed="false">
      <c r="A42" s="109"/>
      <c r="B42" s="71" t="n">
        <v>9221</v>
      </c>
      <c r="C42" s="110"/>
      <c r="D42" s="111" t="s">
        <v>74</v>
      </c>
      <c r="E42" s="90" t="n">
        <v>110805.11</v>
      </c>
      <c r="F42" s="90" t="n">
        <v>23491.81</v>
      </c>
      <c r="G42" s="90" t="n">
        <v>23491.81</v>
      </c>
      <c r="H42" s="70" t="n">
        <f aca="false">SUM(G42/E42*100)</f>
        <v>21.2010168123113</v>
      </c>
      <c r="I42" s="70" t="n">
        <v>0</v>
      </c>
      <c r="J42" s="43"/>
      <c r="K42" s="43"/>
      <c r="L42" s="43"/>
      <c r="M42" s="43"/>
      <c r="N42" s="43"/>
      <c r="O42" s="43"/>
      <c r="P42" s="43"/>
      <c r="Q42" s="43"/>
    </row>
    <row r="43" s="52" customFormat="true" ht="12.75" hidden="false" customHeight="false" outlineLevel="0" collapsed="false">
      <c r="A43" s="42"/>
      <c r="B43" s="112"/>
      <c r="C43" s="42"/>
      <c r="D43" s="41"/>
      <c r="E43" s="113"/>
      <c r="F43" s="113"/>
      <c r="G43" s="113"/>
      <c r="H43" s="45"/>
      <c r="I43" s="45"/>
      <c r="J43" s="43"/>
      <c r="K43" s="43"/>
      <c r="L43" s="43"/>
      <c r="M43" s="43"/>
      <c r="N43" s="43"/>
      <c r="O43" s="43"/>
      <c r="P43" s="43"/>
      <c r="Q43" s="43"/>
    </row>
    <row r="44" s="52" customFormat="true" ht="12.75" hidden="false" customHeight="false" outlineLevel="0" collapsed="false">
      <c r="A44" s="42"/>
      <c r="B44" s="112"/>
      <c r="C44" s="42"/>
      <c r="D44" s="41"/>
      <c r="E44" s="113"/>
      <c r="F44" s="113"/>
      <c r="G44" s="113"/>
      <c r="H44" s="45"/>
      <c r="I44" s="45"/>
      <c r="J44" s="43"/>
      <c r="K44" s="43"/>
      <c r="L44" s="43"/>
      <c r="M44" s="43"/>
      <c r="N44" s="43"/>
      <c r="O44" s="43"/>
      <c r="P44" s="43"/>
      <c r="Q44" s="43"/>
    </row>
    <row r="45" s="52" customFormat="true" ht="12.75" hidden="false" customHeight="false" outlineLevel="0" collapsed="false">
      <c r="B45" s="100"/>
      <c r="C45" s="98"/>
      <c r="D45" s="98"/>
      <c r="E45" s="99"/>
      <c r="F45" s="99"/>
      <c r="G45" s="99"/>
      <c r="H45" s="45"/>
      <c r="I45" s="45"/>
      <c r="J45" s="43"/>
      <c r="K45" s="43"/>
      <c r="L45" s="43"/>
      <c r="M45" s="43"/>
      <c r="N45" s="43"/>
      <c r="O45" s="43"/>
      <c r="P45" s="43"/>
      <c r="Q45" s="43"/>
    </row>
    <row r="46" s="65" customFormat="true" ht="15.75" hidden="false" customHeight="true" outlineLevel="0" collapsed="false">
      <c r="A46" s="114" t="s">
        <v>75</v>
      </c>
      <c r="B46" s="114"/>
      <c r="C46" s="114"/>
      <c r="D46" s="114"/>
      <c r="E46" s="114"/>
      <c r="F46" s="114"/>
      <c r="G46" s="114"/>
      <c r="H46" s="114"/>
      <c r="I46" s="114"/>
      <c r="J46" s="64"/>
      <c r="K46" s="64"/>
      <c r="L46" s="64"/>
      <c r="M46" s="64"/>
      <c r="N46" s="64"/>
      <c r="O46" s="64"/>
      <c r="P46" s="64"/>
      <c r="Q46" s="64"/>
    </row>
    <row r="47" s="52" customFormat="true" ht="28.5" hidden="false" customHeight="true" outlineLevel="0" collapsed="false">
      <c r="A47" s="115" t="s">
        <v>76</v>
      </c>
      <c r="B47" s="115"/>
      <c r="C47" s="115"/>
      <c r="D47" s="115"/>
      <c r="E47" s="50" t="s">
        <v>5</v>
      </c>
      <c r="F47" s="50" t="s">
        <v>6</v>
      </c>
      <c r="G47" s="50" t="s">
        <v>7</v>
      </c>
      <c r="H47" s="51" t="s">
        <v>26</v>
      </c>
      <c r="I47" s="51" t="s">
        <v>26</v>
      </c>
      <c r="J47" s="43"/>
      <c r="K47" s="43"/>
      <c r="L47" s="43"/>
      <c r="M47" s="43"/>
      <c r="N47" s="43"/>
      <c r="O47" s="43"/>
      <c r="P47" s="43"/>
      <c r="Q47" s="43"/>
    </row>
    <row r="48" s="52" customFormat="true" ht="12.75" hidden="false" customHeight="false" outlineLevel="0" collapsed="false">
      <c r="A48" s="53" t="n">
        <v>1</v>
      </c>
      <c r="B48" s="53"/>
      <c r="C48" s="53"/>
      <c r="D48" s="53"/>
      <c r="E48" s="104"/>
      <c r="F48" s="78"/>
      <c r="G48" s="78"/>
      <c r="H48" s="56" t="s">
        <v>27</v>
      </c>
      <c r="I48" s="57" t="s">
        <v>28</v>
      </c>
      <c r="J48" s="43"/>
      <c r="K48" s="43"/>
      <c r="L48" s="43"/>
      <c r="M48" s="43"/>
      <c r="N48" s="43"/>
      <c r="O48" s="43"/>
      <c r="P48" s="43"/>
      <c r="Q48" s="43"/>
    </row>
    <row r="49" s="52" customFormat="true" ht="12.75" hidden="false" customHeight="false" outlineLevel="0" collapsed="false">
      <c r="A49" s="116"/>
      <c r="B49" s="117"/>
      <c r="C49" s="118"/>
      <c r="D49" s="118"/>
      <c r="E49" s="119" t="n">
        <f aca="false">SUM(E128)</f>
        <v>686688.34</v>
      </c>
      <c r="F49" s="120" t="n">
        <f aca="false">F54+F72+F78+F128+F135+F140</f>
        <v>2377490.32</v>
      </c>
      <c r="G49" s="120" t="n">
        <v>846260.64</v>
      </c>
      <c r="H49" s="121" t="n">
        <f aca="false">G49/E49*100</f>
        <v>123.23795100409</v>
      </c>
      <c r="I49" s="122" t="n">
        <f aca="false">G49/F49*100</f>
        <v>35.5947039145043</v>
      </c>
      <c r="J49" s="43"/>
      <c r="K49" s="43"/>
      <c r="L49" s="43"/>
      <c r="M49" s="43"/>
      <c r="N49" s="43"/>
      <c r="O49" s="43"/>
      <c r="P49" s="43"/>
      <c r="Q49" s="43"/>
    </row>
    <row r="50" s="52" customFormat="true" ht="12.75" hidden="false" customHeight="false" outlineLevel="0" collapsed="false">
      <c r="A50" s="53" t="n">
        <v>3</v>
      </c>
      <c r="B50" s="123"/>
      <c r="C50" s="124"/>
      <c r="D50" s="124"/>
      <c r="E50" s="125" t="n">
        <f aca="false">SUM(E51)</f>
        <v>3011</v>
      </c>
      <c r="F50" s="126" t="n">
        <f aca="false">SUM(F51)</f>
        <v>8892</v>
      </c>
      <c r="G50" s="126" t="n">
        <f aca="false">SUM(G51)</f>
        <v>2932.94</v>
      </c>
      <c r="H50" s="56" t="n">
        <f aca="false">G50/E50*100</f>
        <v>97.4075058120226</v>
      </c>
      <c r="I50" s="57" t="n">
        <f aca="false">G50/F50*100</f>
        <v>32.9840305892938</v>
      </c>
      <c r="J50" s="43"/>
      <c r="K50" s="43"/>
      <c r="L50" s="43"/>
      <c r="M50" s="43"/>
      <c r="N50" s="43"/>
      <c r="O50" s="43"/>
      <c r="P50" s="43"/>
      <c r="Q50" s="43"/>
    </row>
    <row r="51" s="52" customFormat="true" ht="12.75" hidden="false" customHeight="false" outlineLevel="0" collapsed="false">
      <c r="A51" s="127"/>
      <c r="B51" s="66" t="s">
        <v>77</v>
      </c>
      <c r="C51" s="84"/>
      <c r="D51" s="128" t="s">
        <v>78</v>
      </c>
      <c r="E51" s="69" t="n">
        <f aca="false">SUM(E52)</f>
        <v>3011</v>
      </c>
      <c r="F51" s="69" t="n">
        <f aca="false">SUM(F52)</f>
        <v>8892</v>
      </c>
      <c r="G51" s="69" t="n">
        <f aca="false">SUM(G52)</f>
        <v>2932.94</v>
      </c>
      <c r="H51" s="70" t="n">
        <f aca="false">SUM(G51/E51*100)</f>
        <v>97.4075058120226</v>
      </c>
      <c r="I51" s="70" t="n">
        <f aca="false">SUM(G51/F51*100)</f>
        <v>32.9840305892938</v>
      </c>
      <c r="J51" s="43"/>
      <c r="K51" s="43"/>
      <c r="L51" s="43"/>
      <c r="M51" s="43"/>
      <c r="N51" s="43"/>
      <c r="O51" s="43"/>
      <c r="P51" s="43"/>
      <c r="Q51" s="43"/>
    </row>
    <row r="52" s="65" customFormat="true" ht="12.75" hidden="false" customHeight="false" outlineLevel="0" collapsed="false">
      <c r="A52" s="127"/>
      <c r="B52" s="66" t="s">
        <v>79</v>
      </c>
      <c r="C52" s="72"/>
      <c r="D52" s="129" t="s">
        <v>80</v>
      </c>
      <c r="E52" s="69" t="n">
        <f aca="false">SUM(E53)</f>
        <v>3011</v>
      </c>
      <c r="F52" s="69" t="n">
        <f aca="false">SUM(F53)</f>
        <v>8892</v>
      </c>
      <c r="G52" s="69" t="n">
        <f aca="false">SUM(G53)</f>
        <v>2932.94</v>
      </c>
      <c r="H52" s="70" t="n">
        <f aca="false">SUM(G52/E52*100)</f>
        <v>97.4075058120226</v>
      </c>
      <c r="I52" s="70" t="n">
        <f aca="false">SUM(G52/F52*100)</f>
        <v>32.9840305892938</v>
      </c>
      <c r="J52" s="64"/>
      <c r="K52" s="64"/>
      <c r="L52" s="64"/>
      <c r="M52" s="64"/>
      <c r="N52" s="64"/>
      <c r="O52" s="64"/>
      <c r="P52" s="64"/>
      <c r="Q52" s="64"/>
    </row>
    <row r="53" s="133" customFormat="true" ht="12.75" hidden="false" customHeight="false" outlineLevel="0" collapsed="false">
      <c r="A53" s="127"/>
      <c r="B53" s="130" t="s">
        <v>81</v>
      </c>
      <c r="C53" s="72"/>
      <c r="D53" s="131" t="s">
        <v>82</v>
      </c>
      <c r="E53" s="74" t="n">
        <v>3011</v>
      </c>
      <c r="F53" s="74" t="n">
        <v>8892</v>
      </c>
      <c r="G53" s="74" t="n">
        <v>2932.94</v>
      </c>
      <c r="H53" s="70" t="n">
        <f aca="false">SUM(G53/E53*100)</f>
        <v>97.4075058120226</v>
      </c>
      <c r="I53" s="70" t="n">
        <f aca="false">SUM(G53/F53*100)</f>
        <v>32.9840305892938</v>
      </c>
      <c r="J53" s="132"/>
      <c r="K53" s="132"/>
      <c r="L53" s="132"/>
      <c r="M53" s="132"/>
      <c r="N53" s="132"/>
      <c r="O53" s="132"/>
      <c r="P53" s="132"/>
      <c r="Q53" s="132"/>
    </row>
    <row r="54" s="52" customFormat="true" ht="12.75" hidden="false" customHeight="false" outlineLevel="0" collapsed="false">
      <c r="A54" s="127"/>
      <c r="B54" s="134"/>
      <c r="C54" s="87" t="s">
        <v>63</v>
      </c>
      <c r="D54" s="135" t="s">
        <v>83</v>
      </c>
      <c r="E54" s="104" t="n">
        <f aca="false">SUM(E51)</f>
        <v>3011</v>
      </c>
      <c r="F54" s="104" t="n">
        <f aca="false">SUM(F51)</f>
        <v>8892</v>
      </c>
      <c r="G54" s="104" t="n">
        <f aca="false">SUM(G51)</f>
        <v>2932.94</v>
      </c>
      <c r="H54" s="70" t="n">
        <f aca="false">SUM(G54/E54*100)</f>
        <v>97.4075058120226</v>
      </c>
      <c r="I54" s="70" t="n">
        <f aca="false">SUM(G54/F54*100)</f>
        <v>32.9840305892938</v>
      </c>
      <c r="J54" s="43"/>
      <c r="K54" s="43"/>
      <c r="L54" s="43"/>
      <c r="M54" s="43"/>
      <c r="N54" s="43"/>
      <c r="O54" s="43"/>
      <c r="P54" s="43"/>
      <c r="Q54" s="43"/>
    </row>
    <row r="55" s="52" customFormat="true" ht="12.75" hidden="false" customHeight="false" outlineLevel="0" collapsed="false">
      <c r="A55" s="127" t="s">
        <v>84</v>
      </c>
      <c r="B55" s="134"/>
      <c r="C55" s="87"/>
      <c r="D55" s="135"/>
      <c r="E55" s="104" t="n">
        <f aca="false">SUM(E56)</f>
        <v>52404</v>
      </c>
      <c r="F55" s="104" t="n">
        <f aca="false">F56+F65+F62</f>
        <v>743768</v>
      </c>
      <c r="G55" s="104" t="n">
        <f aca="false">SUM(G56)</f>
        <v>321307.63</v>
      </c>
      <c r="H55" s="70" t="n">
        <f aca="false">G55/E55*100</f>
        <v>613.135695748416</v>
      </c>
      <c r="I55" s="70" t="n">
        <f aca="false">SUM(G55/F55*100)</f>
        <v>43.199980370223</v>
      </c>
      <c r="J55" s="43"/>
      <c r="K55" s="43"/>
      <c r="L55" s="43"/>
      <c r="M55" s="43"/>
      <c r="N55" s="43"/>
      <c r="O55" s="43"/>
      <c r="P55" s="43"/>
      <c r="Q55" s="43"/>
    </row>
    <row r="56" s="52" customFormat="true" ht="12.75" hidden="false" customHeight="false" outlineLevel="0" collapsed="false">
      <c r="A56" s="127"/>
      <c r="B56" s="134" t="n">
        <v>31</v>
      </c>
      <c r="C56" s="87"/>
      <c r="D56" s="135" t="s">
        <v>85</v>
      </c>
      <c r="E56" s="104" t="n">
        <f aca="false">SUM(E57+E60)</f>
        <v>52404</v>
      </c>
      <c r="F56" s="104" t="n">
        <f aca="false">F57+F60</f>
        <v>684043</v>
      </c>
      <c r="G56" s="104" t="n">
        <f aca="false">G57+G60</f>
        <v>321307.63</v>
      </c>
      <c r="H56" s="70" t="n">
        <f aca="false">SUM(G56/E56*100)</f>
        <v>613.135695748416</v>
      </c>
      <c r="I56" s="70" t="n">
        <f aca="false">G56/F56*100</f>
        <v>46.9718467991047</v>
      </c>
      <c r="J56" s="43"/>
      <c r="K56" s="43"/>
      <c r="L56" s="43"/>
      <c r="M56" s="43"/>
      <c r="N56" s="43"/>
      <c r="O56" s="43"/>
      <c r="P56" s="43"/>
      <c r="Q56" s="43"/>
    </row>
    <row r="57" s="52" customFormat="true" ht="12.75" hidden="false" customHeight="false" outlineLevel="0" collapsed="false">
      <c r="A57" s="127"/>
      <c r="B57" s="134" t="n">
        <v>311</v>
      </c>
      <c r="C57" s="87"/>
      <c r="D57" s="135" t="s">
        <v>86</v>
      </c>
      <c r="E57" s="104" t="n">
        <f aca="false">SUM(E58:E59)</f>
        <v>44985</v>
      </c>
      <c r="F57" s="104" t="n">
        <f aca="false">SUM(F58:F59)</f>
        <v>584125.46</v>
      </c>
      <c r="G57" s="104" t="n">
        <f aca="false">SUM(G58:G59)</f>
        <v>276322.83</v>
      </c>
      <c r="H57" s="70" t="n">
        <f aca="false">SUM(G57/E57*100)</f>
        <v>614.255485161721</v>
      </c>
      <c r="I57" s="70" t="n">
        <f aca="false">G57/F57*100</f>
        <v>47.3053905234673</v>
      </c>
      <c r="J57" s="43"/>
      <c r="K57" s="43"/>
      <c r="L57" s="43"/>
      <c r="M57" s="43"/>
      <c r="N57" s="43"/>
      <c r="O57" s="43"/>
      <c r="P57" s="43"/>
      <c r="Q57" s="43"/>
    </row>
    <row r="58" s="52" customFormat="true" ht="12.75" hidden="false" customHeight="false" outlineLevel="0" collapsed="false">
      <c r="A58" s="127"/>
      <c r="B58" s="136" t="n">
        <v>3111</v>
      </c>
      <c r="C58" s="137"/>
      <c r="D58" s="138" t="s">
        <v>87</v>
      </c>
      <c r="E58" s="139" t="n">
        <v>39310.98</v>
      </c>
      <c r="F58" s="139" t="n">
        <v>564541.19</v>
      </c>
      <c r="G58" s="139" t="n">
        <v>256738.56</v>
      </c>
      <c r="H58" s="70" t="n">
        <f aca="false">SUM(G58/E58*100)</f>
        <v>653.096310496457</v>
      </c>
      <c r="I58" s="70" t="n">
        <f aca="false">G58/F58*100</f>
        <v>45.477383147189</v>
      </c>
      <c r="J58" s="43"/>
      <c r="K58" s="43"/>
      <c r="L58" s="43"/>
      <c r="M58" s="43"/>
      <c r="N58" s="43"/>
      <c r="O58" s="43"/>
      <c r="P58" s="43"/>
      <c r="Q58" s="43"/>
    </row>
    <row r="59" s="52" customFormat="true" ht="12.75" hidden="false" customHeight="false" outlineLevel="0" collapsed="false">
      <c r="A59" s="127"/>
      <c r="B59" s="136" t="n">
        <v>3114</v>
      </c>
      <c r="C59" s="137"/>
      <c r="D59" s="138" t="s">
        <v>88</v>
      </c>
      <c r="E59" s="139" t="n">
        <v>5674.02</v>
      </c>
      <c r="F59" s="139" t="n">
        <v>19584.27</v>
      </c>
      <c r="G59" s="139" t="n">
        <v>19584.27</v>
      </c>
      <c r="H59" s="70" t="n">
        <f aca="false">SUM(G59/E59*100)</f>
        <v>345.156872904924</v>
      </c>
      <c r="I59" s="70" t="n">
        <f aca="false">G59/F59*100</f>
        <v>100</v>
      </c>
      <c r="J59" s="43"/>
      <c r="K59" s="43"/>
      <c r="L59" s="43"/>
      <c r="M59" s="43"/>
      <c r="N59" s="43"/>
      <c r="O59" s="43"/>
      <c r="P59" s="43"/>
      <c r="Q59" s="43"/>
    </row>
    <row r="60" s="52" customFormat="true" ht="12.75" hidden="false" customHeight="false" outlineLevel="0" collapsed="false">
      <c r="A60" s="127"/>
      <c r="B60" s="134" t="n">
        <v>313</v>
      </c>
      <c r="C60" s="87"/>
      <c r="D60" s="135" t="s">
        <v>89</v>
      </c>
      <c r="E60" s="104" t="n">
        <f aca="false">SUM(E61)</f>
        <v>7419</v>
      </c>
      <c r="F60" s="104" t="n">
        <f aca="false">SUM(F61)</f>
        <v>99917.54</v>
      </c>
      <c r="G60" s="104" t="n">
        <f aca="false">SUM(G61)</f>
        <v>44984.8</v>
      </c>
      <c r="H60" s="70" t="n">
        <f aca="false">SUM(G60/E60*100)</f>
        <v>606.34586871546</v>
      </c>
      <c r="I60" s="70" t="n">
        <f aca="false">G60/F60*100</f>
        <v>45.0219250794205</v>
      </c>
      <c r="J60" s="43"/>
      <c r="K60" s="43"/>
      <c r="L60" s="43"/>
      <c r="M60" s="43"/>
      <c r="N60" s="43"/>
      <c r="O60" s="43"/>
      <c r="P60" s="43"/>
      <c r="Q60" s="43"/>
    </row>
    <row r="61" s="52" customFormat="true" ht="12.75" hidden="false" customHeight="false" outlineLevel="0" collapsed="false">
      <c r="A61" s="127"/>
      <c r="B61" s="136" t="n">
        <v>3132</v>
      </c>
      <c r="C61" s="137"/>
      <c r="D61" s="138" t="s">
        <v>90</v>
      </c>
      <c r="E61" s="139" t="n">
        <v>7419</v>
      </c>
      <c r="F61" s="139" t="n">
        <v>99917.54</v>
      </c>
      <c r="G61" s="139" t="n">
        <v>44984.8</v>
      </c>
      <c r="H61" s="70" t="n">
        <f aca="false">SUM(G61/E61*100)</f>
        <v>606.34586871546</v>
      </c>
      <c r="I61" s="70" t="n">
        <f aca="false">G61/F61*100</f>
        <v>45.0219250794205</v>
      </c>
      <c r="J61" s="43"/>
      <c r="K61" s="43"/>
      <c r="L61" s="43"/>
      <c r="M61" s="43"/>
      <c r="N61" s="43"/>
      <c r="O61" s="43"/>
      <c r="P61" s="43"/>
      <c r="Q61" s="43"/>
    </row>
    <row r="62" s="52" customFormat="true" ht="12.75" hidden="false" customHeight="false" outlineLevel="0" collapsed="false">
      <c r="A62" s="127"/>
      <c r="B62" s="134" t="n">
        <v>32</v>
      </c>
      <c r="C62" s="87"/>
      <c r="D62" s="135" t="s">
        <v>78</v>
      </c>
      <c r="E62" s="104" t="n">
        <v>0</v>
      </c>
      <c r="F62" s="104" t="n">
        <f aca="false">SUM(F63)</f>
        <v>19908</v>
      </c>
      <c r="G62" s="104" t="n">
        <f aca="false">SUM(G63)</f>
        <v>0</v>
      </c>
      <c r="H62" s="70" t="n">
        <v>0</v>
      </c>
      <c r="I62" s="70" t="n">
        <f aca="false">G62/F62*100</f>
        <v>0</v>
      </c>
      <c r="J62" s="43"/>
      <c r="K62" s="43"/>
      <c r="L62" s="43"/>
      <c r="M62" s="43"/>
      <c r="N62" s="43"/>
      <c r="O62" s="43"/>
      <c r="P62" s="43"/>
      <c r="Q62" s="43"/>
    </row>
    <row r="63" s="52" customFormat="true" ht="12.75" hidden="false" customHeight="false" outlineLevel="0" collapsed="false">
      <c r="A63" s="127"/>
      <c r="B63" s="134" t="n">
        <v>323</v>
      </c>
      <c r="C63" s="87"/>
      <c r="D63" s="135" t="s">
        <v>91</v>
      </c>
      <c r="E63" s="104" t="n">
        <v>0</v>
      </c>
      <c r="F63" s="104" t="n">
        <f aca="false">SUM(F64)</f>
        <v>19908</v>
      </c>
      <c r="G63" s="104" t="n">
        <f aca="false">SUM(G64)</f>
        <v>0</v>
      </c>
      <c r="H63" s="70" t="n">
        <v>0</v>
      </c>
      <c r="I63" s="70" t="n">
        <f aca="false">G63/F63*100</f>
        <v>0</v>
      </c>
      <c r="J63" s="43"/>
      <c r="K63" s="43"/>
      <c r="L63" s="43"/>
      <c r="M63" s="43"/>
      <c r="N63" s="43"/>
      <c r="O63" s="43"/>
      <c r="P63" s="43"/>
      <c r="Q63" s="43"/>
    </row>
    <row r="64" s="52" customFormat="true" ht="12.75" hidden="false" customHeight="false" outlineLevel="0" collapsed="false">
      <c r="A64" s="127"/>
      <c r="B64" s="136" t="n">
        <v>3232</v>
      </c>
      <c r="C64" s="137"/>
      <c r="D64" s="138" t="s">
        <v>92</v>
      </c>
      <c r="E64" s="139" t="n">
        <v>0</v>
      </c>
      <c r="F64" s="139" t="n">
        <v>19908</v>
      </c>
      <c r="G64" s="139" t="n">
        <v>0</v>
      </c>
      <c r="H64" s="70" t="n">
        <v>0</v>
      </c>
      <c r="I64" s="70" t="n">
        <f aca="false">G64/F64*100</f>
        <v>0</v>
      </c>
      <c r="J64" s="43"/>
      <c r="K64" s="43"/>
      <c r="L64" s="43"/>
      <c r="M64" s="43"/>
      <c r="N64" s="43"/>
      <c r="O64" s="43"/>
      <c r="P64" s="43"/>
      <c r="Q64" s="43"/>
    </row>
    <row r="65" s="52" customFormat="true" ht="12.75" hidden="false" customHeight="false" outlineLevel="0" collapsed="false">
      <c r="A65" s="140" t="n">
        <v>4</v>
      </c>
      <c r="B65" s="134"/>
      <c r="C65" s="87"/>
      <c r="D65" s="135" t="s">
        <v>93</v>
      </c>
      <c r="E65" s="104" t="n">
        <f aca="false">E66+E70</f>
        <v>0</v>
      </c>
      <c r="F65" s="104" t="n">
        <f aca="false">SUM(F66)</f>
        <v>39817</v>
      </c>
      <c r="G65" s="104" t="n">
        <v>0</v>
      </c>
      <c r="H65" s="70" t="n">
        <v>0</v>
      </c>
      <c r="I65" s="70" t="n">
        <f aca="false">G65/F65*100</f>
        <v>0</v>
      </c>
      <c r="J65" s="43"/>
      <c r="K65" s="43"/>
      <c r="L65" s="43"/>
      <c r="M65" s="43"/>
      <c r="N65" s="43"/>
      <c r="O65" s="43"/>
      <c r="P65" s="43"/>
      <c r="Q65" s="43"/>
    </row>
    <row r="66" s="52" customFormat="true" ht="12.75" hidden="false" customHeight="false" outlineLevel="0" collapsed="false">
      <c r="A66" s="141"/>
      <c r="B66" s="134" t="n">
        <v>42</v>
      </c>
      <c r="C66" s="87"/>
      <c r="D66" s="135" t="s">
        <v>94</v>
      </c>
      <c r="E66" s="104" t="n">
        <f aca="false">SUM(E67)</f>
        <v>0</v>
      </c>
      <c r="F66" s="104" t="n">
        <f aca="false">F67+F70</f>
        <v>39817</v>
      </c>
      <c r="G66" s="104" t="n">
        <v>0</v>
      </c>
      <c r="H66" s="70" t="n">
        <v>0</v>
      </c>
      <c r="I66" s="70" t="n">
        <f aca="false">G66/F66*100</f>
        <v>0</v>
      </c>
      <c r="J66" s="43"/>
      <c r="K66" s="43"/>
      <c r="L66" s="43"/>
      <c r="M66" s="43"/>
      <c r="N66" s="43"/>
      <c r="O66" s="43"/>
      <c r="P66" s="43"/>
      <c r="Q66" s="43"/>
    </row>
    <row r="67" s="52" customFormat="true" ht="12.75" hidden="false" customHeight="false" outlineLevel="0" collapsed="false">
      <c r="A67" s="141"/>
      <c r="B67" s="134" t="n">
        <v>422</v>
      </c>
      <c r="C67" s="87"/>
      <c r="D67" s="135" t="s">
        <v>95</v>
      </c>
      <c r="E67" s="104" t="n">
        <f aca="false">SUM(E68:E69)</f>
        <v>0</v>
      </c>
      <c r="F67" s="104" t="n">
        <f aca="false">SUM(F68:F69)</f>
        <v>39817</v>
      </c>
      <c r="G67" s="104" t="n">
        <f aca="false">SUM(G68:G69)</f>
        <v>0</v>
      </c>
      <c r="H67" s="70" t="n">
        <v>0</v>
      </c>
      <c r="I67" s="70" t="n">
        <f aca="false">G67/F67*100</f>
        <v>0</v>
      </c>
      <c r="J67" s="43"/>
      <c r="K67" s="43"/>
      <c r="L67" s="43"/>
      <c r="M67" s="43"/>
      <c r="N67" s="43"/>
      <c r="O67" s="43"/>
      <c r="P67" s="43"/>
      <c r="Q67" s="43"/>
    </row>
    <row r="68" s="52" customFormat="true" ht="12.75" hidden="false" customHeight="false" outlineLevel="0" collapsed="false">
      <c r="A68" s="141"/>
      <c r="B68" s="142" t="n">
        <v>4224</v>
      </c>
      <c r="C68" s="137"/>
      <c r="D68" s="138" t="s">
        <v>96</v>
      </c>
      <c r="E68" s="139" t="n">
        <v>0</v>
      </c>
      <c r="F68" s="139" t="n">
        <v>14817</v>
      </c>
      <c r="G68" s="139" t="n">
        <v>0</v>
      </c>
      <c r="H68" s="70" t="n">
        <v>0</v>
      </c>
      <c r="I68" s="70" t="n">
        <f aca="false">G68/F68*100</f>
        <v>0</v>
      </c>
      <c r="J68" s="43"/>
      <c r="K68" s="43"/>
      <c r="L68" s="43"/>
      <c r="M68" s="43"/>
      <c r="N68" s="43"/>
      <c r="O68" s="43"/>
      <c r="P68" s="43"/>
      <c r="Q68" s="43"/>
    </row>
    <row r="69" s="52" customFormat="true" ht="12.75" hidden="false" customHeight="false" outlineLevel="0" collapsed="false">
      <c r="A69" s="141"/>
      <c r="B69" s="142" t="n">
        <v>4227</v>
      </c>
      <c r="C69" s="137"/>
      <c r="D69" s="138" t="s">
        <v>97</v>
      </c>
      <c r="E69" s="139" t="n">
        <v>0</v>
      </c>
      <c r="F69" s="139" t="n">
        <v>25000</v>
      </c>
      <c r="G69" s="139" t="n">
        <v>0</v>
      </c>
      <c r="H69" s="70" t="n">
        <v>0</v>
      </c>
      <c r="I69" s="70" t="n">
        <f aca="false">G69/F69*100</f>
        <v>0</v>
      </c>
      <c r="J69" s="43"/>
      <c r="K69" s="43"/>
      <c r="L69" s="43"/>
      <c r="M69" s="43"/>
      <c r="N69" s="43"/>
      <c r="O69" s="43"/>
      <c r="P69" s="43"/>
      <c r="Q69" s="43"/>
    </row>
    <row r="70" s="52" customFormat="true" ht="12.75" hidden="false" customHeight="false" outlineLevel="0" collapsed="false">
      <c r="A70" s="141"/>
      <c r="B70" s="134" t="n">
        <v>423</v>
      </c>
      <c r="C70" s="87"/>
      <c r="D70" s="135" t="s">
        <v>98</v>
      </c>
      <c r="E70" s="104" t="n">
        <f aca="false">SUM(E71)</f>
        <v>0</v>
      </c>
      <c r="F70" s="104" t="n">
        <v>0</v>
      </c>
      <c r="G70" s="104" t="n">
        <v>0</v>
      </c>
      <c r="H70" s="70" t="n">
        <v>0</v>
      </c>
      <c r="I70" s="70" t="n">
        <v>0</v>
      </c>
      <c r="J70" s="43"/>
      <c r="K70" s="43"/>
      <c r="L70" s="43"/>
      <c r="M70" s="43"/>
      <c r="N70" s="43"/>
      <c r="O70" s="43"/>
      <c r="P70" s="43"/>
      <c r="Q70" s="43"/>
    </row>
    <row r="71" s="52" customFormat="true" ht="12.75" hidden="false" customHeight="false" outlineLevel="0" collapsed="false">
      <c r="A71" s="141"/>
      <c r="B71" s="142" t="n">
        <v>4231</v>
      </c>
      <c r="C71" s="87"/>
      <c r="D71" s="135" t="s">
        <v>99</v>
      </c>
      <c r="E71" s="104" t="n">
        <v>0</v>
      </c>
      <c r="F71" s="104" t="n">
        <v>0</v>
      </c>
      <c r="G71" s="104" t="n">
        <v>0</v>
      </c>
      <c r="H71" s="70" t="n">
        <v>0</v>
      </c>
      <c r="I71" s="70" t="n">
        <v>0</v>
      </c>
      <c r="J71" s="43"/>
      <c r="K71" s="43"/>
      <c r="L71" s="43"/>
      <c r="M71" s="43"/>
      <c r="N71" s="43"/>
      <c r="O71" s="43"/>
      <c r="P71" s="43"/>
      <c r="Q71" s="43"/>
    </row>
    <row r="72" s="52" customFormat="true" ht="12.75" hidden="false" customHeight="false" outlineLevel="0" collapsed="false">
      <c r="A72" s="143"/>
      <c r="B72" s="134"/>
      <c r="C72" s="87" t="s">
        <v>65</v>
      </c>
      <c r="D72" s="135" t="s">
        <v>100</v>
      </c>
      <c r="E72" s="104" t="n">
        <f aca="false">E56+E65</f>
        <v>52404</v>
      </c>
      <c r="F72" s="104" t="n">
        <f aca="false">SUM(F55)</f>
        <v>743768</v>
      </c>
      <c r="G72" s="104" t="n">
        <f aca="false">G50+G55</f>
        <v>324240.57</v>
      </c>
      <c r="H72" s="70" t="n">
        <f aca="false">SUM(G72/E72*100)</f>
        <v>618.732482253263</v>
      </c>
      <c r="I72" s="70" t="n">
        <v>0</v>
      </c>
      <c r="J72" s="43"/>
      <c r="K72" s="43"/>
      <c r="L72" s="43"/>
      <c r="M72" s="43"/>
      <c r="N72" s="43"/>
      <c r="O72" s="43"/>
      <c r="P72" s="43"/>
      <c r="Q72" s="43"/>
    </row>
    <row r="73" s="52" customFormat="true" ht="12.75" hidden="false" customHeight="false" outlineLevel="0" collapsed="false">
      <c r="A73" s="144" t="n">
        <v>4</v>
      </c>
      <c r="B73" s="66"/>
      <c r="C73" s="84"/>
      <c r="D73" s="129" t="s">
        <v>93</v>
      </c>
      <c r="E73" s="88" t="n">
        <v>0</v>
      </c>
      <c r="F73" s="88" t="n">
        <f aca="false">SUM(F74)</f>
        <v>52321.3</v>
      </c>
      <c r="G73" s="88" t="n">
        <f aca="false">SUM(G74)</f>
        <v>1737.5</v>
      </c>
      <c r="H73" s="70" t="n">
        <v>0</v>
      </c>
      <c r="I73" s="70" t="n">
        <v>0</v>
      </c>
      <c r="J73" s="43"/>
      <c r="K73" s="43"/>
      <c r="L73" s="43"/>
      <c r="M73" s="43"/>
      <c r="N73" s="43"/>
      <c r="O73" s="43"/>
      <c r="P73" s="43"/>
      <c r="Q73" s="43"/>
    </row>
    <row r="74" s="52" customFormat="true" ht="12.75" hidden="false" customHeight="false" outlineLevel="0" collapsed="false">
      <c r="A74" s="144"/>
      <c r="B74" s="66" t="s">
        <v>101</v>
      </c>
      <c r="C74" s="84"/>
      <c r="D74" s="129" t="s">
        <v>94</v>
      </c>
      <c r="E74" s="88" t="n">
        <v>0</v>
      </c>
      <c r="F74" s="88" t="n">
        <f aca="false">SUM(F75)</f>
        <v>52321.3</v>
      </c>
      <c r="G74" s="88" t="n">
        <f aca="false">SUM(G75)</f>
        <v>1737.5</v>
      </c>
      <c r="H74" s="70" t="n">
        <v>0</v>
      </c>
      <c r="I74" s="70" t="n">
        <v>0</v>
      </c>
      <c r="J74" s="43"/>
      <c r="K74" s="43"/>
      <c r="L74" s="43"/>
      <c r="M74" s="43"/>
      <c r="N74" s="43"/>
      <c r="O74" s="43"/>
      <c r="P74" s="43"/>
      <c r="Q74" s="43"/>
    </row>
    <row r="75" s="52" customFormat="true" ht="12.75" hidden="false" customHeight="false" outlineLevel="0" collapsed="false">
      <c r="A75" s="144"/>
      <c r="B75" s="66" t="s">
        <v>102</v>
      </c>
      <c r="C75" s="84"/>
      <c r="D75" s="129" t="s">
        <v>95</v>
      </c>
      <c r="E75" s="88" t="n">
        <v>0</v>
      </c>
      <c r="F75" s="88" t="n">
        <f aca="false">SUM(F76:F77)</f>
        <v>52321.3</v>
      </c>
      <c r="G75" s="88" t="n">
        <f aca="false">SUM(G76)</f>
        <v>1737.5</v>
      </c>
      <c r="H75" s="70" t="n">
        <v>0</v>
      </c>
      <c r="I75" s="70" t="n">
        <v>0</v>
      </c>
      <c r="J75" s="43"/>
      <c r="K75" s="43"/>
      <c r="L75" s="43"/>
      <c r="M75" s="43"/>
      <c r="N75" s="43"/>
      <c r="O75" s="43"/>
      <c r="P75" s="43"/>
      <c r="Q75" s="43"/>
    </row>
    <row r="76" s="52" customFormat="true" ht="12.75" hidden="false" customHeight="false" outlineLevel="0" collapsed="false">
      <c r="A76" s="144"/>
      <c r="B76" s="130" t="s">
        <v>103</v>
      </c>
      <c r="C76" s="72"/>
      <c r="D76" s="131" t="s">
        <v>96</v>
      </c>
      <c r="E76" s="90" t="n">
        <v>0</v>
      </c>
      <c r="F76" s="90" t="n">
        <v>40000</v>
      </c>
      <c r="G76" s="90" t="n">
        <v>1737.5</v>
      </c>
      <c r="H76" s="70" t="n">
        <v>0</v>
      </c>
      <c r="I76" s="70" t="n">
        <v>0</v>
      </c>
      <c r="J76" s="43"/>
      <c r="K76" s="43"/>
      <c r="L76" s="43"/>
      <c r="M76" s="43"/>
      <c r="N76" s="43"/>
      <c r="O76" s="43"/>
      <c r="P76" s="43"/>
      <c r="Q76" s="43"/>
    </row>
    <row r="77" s="52" customFormat="true" ht="12.75" hidden="false" customHeight="false" outlineLevel="0" collapsed="false">
      <c r="A77" s="144"/>
      <c r="B77" s="130" t="s">
        <v>104</v>
      </c>
      <c r="C77" s="72"/>
      <c r="D77" s="131" t="s">
        <v>97</v>
      </c>
      <c r="E77" s="90" t="n">
        <v>0</v>
      </c>
      <c r="F77" s="90" t="n">
        <v>12321.3</v>
      </c>
      <c r="G77" s="90" t="n">
        <v>0</v>
      </c>
      <c r="H77" s="70" t="n">
        <v>0</v>
      </c>
      <c r="I77" s="70" t="n">
        <v>0</v>
      </c>
      <c r="J77" s="43"/>
      <c r="K77" s="43"/>
      <c r="L77" s="43"/>
      <c r="M77" s="43"/>
      <c r="N77" s="43"/>
      <c r="O77" s="43"/>
      <c r="P77" s="43"/>
      <c r="Q77" s="43"/>
    </row>
    <row r="78" s="65" customFormat="true" ht="12.75" hidden="false" customHeight="false" outlineLevel="0" collapsed="false">
      <c r="A78" s="143"/>
      <c r="B78" s="134"/>
      <c r="C78" s="87" t="s">
        <v>51</v>
      </c>
      <c r="D78" s="135" t="s">
        <v>105</v>
      </c>
      <c r="E78" s="104" t="n">
        <f aca="false">SUM(E73)</f>
        <v>0</v>
      </c>
      <c r="F78" s="104" t="n">
        <f aca="false">SUM(F73)</f>
        <v>52321.3</v>
      </c>
      <c r="G78" s="104" t="n">
        <f aca="false">SUM(G73)</f>
        <v>1737.5</v>
      </c>
      <c r="H78" s="70" t="n">
        <v>0</v>
      </c>
      <c r="I78" s="70" t="n">
        <v>0</v>
      </c>
      <c r="J78" s="64"/>
      <c r="K78" s="64"/>
      <c r="L78" s="64"/>
      <c r="M78" s="64"/>
      <c r="N78" s="64"/>
      <c r="O78" s="64"/>
      <c r="P78" s="64"/>
      <c r="Q78" s="64"/>
    </row>
    <row r="79" s="65" customFormat="true" ht="12.75" hidden="false" customHeight="false" outlineLevel="0" collapsed="false">
      <c r="A79" s="143"/>
      <c r="B79" s="134" t="n">
        <v>3</v>
      </c>
      <c r="C79" s="87"/>
      <c r="D79" s="135"/>
      <c r="E79" s="104" t="n">
        <f aca="false">E80+E89+E117</f>
        <v>686237.09</v>
      </c>
      <c r="F79" s="104" t="n">
        <f aca="false">F80+F89+F117</f>
        <v>1530497.01</v>
      </c>
      <c r="G79" s="104" t="n">
        <f aca="false">G80+G89+G117</f>
        <v>528867.93</v>
      </c>
      <c r="H79" s="70" t="n">
        <f aca="false">G79/E79*100</f>
        <v>77.0678148568157</v>
      </c>
      <c r="I79" s="70" t="n">
        <f aca="false">G79/F79*100</f>
        <v>34.5553063184357</v>
      </c>
      <c r="J79" s="64"/>
      <c r="K79" s="64"/>
      <c r="L79" s="64"/>
      <c r="M79" s="64"/>
      <c r="N79" s="64"/>
      <c r="O79" s="64"/>
      <c r="P79" s="64"/>
      <c r="Q79" s="64"/>
    </row>
    <row r="80" s="65" customFormat="true" ht="12.75" hidden="false" customHeight="false" outlineLevel="0" collapsed="false">
      <c r="A80" s="140"/>
      <c r="B80" s="66" t="n">
        <v>31</v>
      </c>
      <c r="C80" s="84"/>
      <c r="D80" s="128" t="s">
        <v>85</v>
      </c>
      <c r="E80" s="69" t="n">
        <f aca="false">E81+E85+E87</f>
        <v>511841.42</v>
      </c>
      <c r="F80" s="69" t="n">
        <f aca="false">F81+F85+F87</f>
        <v>922258</v>
      </c>
      <c r="G80" s="69" t="n">
        <f aca="false">G81+G85+G87</f>
        <v>375506.04</v>
      </c>
      <c r="H80" s="70" t="n">
        <f aca="false">SUM(G80/E80*100)</f>
        <v>73.3637461384036</v>
      </c>
      <c r="I80" s="70" t="n">
        <f aca="false">SUM(G80/F80*100)</f>
        <v>40.7159428272783</v>
      </c>
      <c r="J80" s="64"/>
      <c r="K80" s="64"/>
      <c r="L80" s="64"/>
      <c r="M80" s="64"/>
      <c r="N80" s="64"/>
      <c r="O80" s="64"/>
      <c r="P80" s="64"/>
      <c r="Q80" s="64"/>
    </row>
    <row r="81" s="52" customFormat="true" ht="12.75" hidden="false" customHeight="false" outlineLevel="0" collapsed="false">
      <c r="A81" s="140"/>
      <c r="B81" s="66" t="s">
        <v>106</v>
      </c>
      <c r="C81" s="84"/>
      <c r="D81" s="145" t="s">
        <v>107</v>
      </c>
      <c r="E81" s="69" t="n">
        <f aca="false">SUM(E82:E84)</f>
        <v>406495.34</v>
      </c>
      <c r="F81" s="69" t="n">
        <f aca="false">SUM(F82:F84)</f>
        <v>751337</v>
      </c>
      <c r="G81" s="69" t="n">
        <f aca="false">SUM(G82:G84)</f>
        <v>310161.37</v>
      </c>
      <c r="H81" s="70" t="n">
        <f aca="false">SUM(G81/E81*100)</f>
        <v>76.3013347213279</v>
      </c>
      <c r="I81" s="70" t="n">
        <f aca="false">SUM(G81/F81*100)</f>
        <v>41.2812586096519</v>
      </c>
      <c r="J81" s="43"/>
      <c r="K81" s="43"/>
      <c r="L81" s="43"/>
      <c r="M81" s="43"/>
      <c r="N81" s="43"/>
      <c r="O81" s="43"/>
      <c r="P81" s="43"/>
      <c r="Q81" s="43"/>
    </row>
    <row r="82" s="65" customFormat="true" ht="15.75" hidden="false" customHeight="true" outlineLevel="0" collapsed="false">
      <c r="A82" s="140"/>
      <c r="B82" s="130" t="s">
        <v>108</v>
      </c>
      <c r="C82" s="84"/>
      <c r="D82" s="146" t="s">
        <v>109</v>
      </c>
      <c r="E82" s="74" t="n">
        <v>315019.8</v>
      </c>
      <c r="F82" s="74" t="n">
        <v>742534</v>
      </c>
      <c r="G82" s="74" t="n">
        <v>297042.72</v>
      </c>
      <c r="H82" s="70" t="n">
        <f aca="false">SUM(G82/E82*100)</f>
        <v>94.2933491799563</v>
      </c>
      <c r="I82" s="70" t="n">
        <f aca="false">SUM(G82/F82*100)</f>
        <v>40.0039217059421</v>
      </c>
      <c r="J82" s="64"/>
      <c r="K82" s="64"/>
      <c r="L82" s="64"/>
      <c r="M82" s="64"/>
      <c r="N82" s="64"/>
      <c r="O82" s="64"/>
      <c r="P82" s="64"/>
      <c r="Q82" s="64"/>
    </row>
    <row r="83" s="65" customFormat="true" ht="15.75" hidden="false" customHeight="true" outlineLevel="0" collapsed="false">
      <c r="A83" s="140"/>
      <c r="B83" s="130" t="s">
        <v>110</v>
      </c>
      <c r="C83" s="84"/>
      <c r="D83" s="146" t="s">
        <v>111</v>
      </c>
      <c r="E83" s="74" t="n">
        <v>386.53</v>
      </c>
      <c r="F83" s="74" t="n">
        <v>6750.77</v>
      </c>
      <c r="G83" s="74" t="n">
        <v>11066.42</v>
      </c>
      <c r="H83" s="70" t="n">
        <f aca="false">SUM(G83/E83*100)</f>
        <v>2863.01710087186</v>
      </c>
      <c r="I83" s="70" t="n">
        <f aca="false">SUM(G83/F83*100)</f>
        <v>163.928262998147</v>
      </c>
      <c r="J83" s="64"/>
      <c r="K83" s="64"/>
      <c r="L83" s="64"/>
      <c r="M83" s="64"/>
      <c r="N83" s="64"/>
      <c r="O83" s="64"/>
      <c r="P83" s="64"/>
      <c r="Q83" s="64"/>
    </row>
    <row r="84" s="65" customFormat="true" ht="15.75" hidden="false" customHeight="true" outlineLevel="0" collapsed="false">
      <c r="A84" s="140"/>
      <c r="B84" s="130" t="s">
        <v>112</v>
      </c>
      <c r="C84" s="84"/>
      <c r="D84" s="146" t="s">
        <v>88</v>
      </c>
      <c r="E84" s="74" t="n">
        <v>91089.01</v>
      </c>
      <c r="F84" s="74" t="n">
        <v>2052.23</v>
      </c>
      <c r="G84" s="74" t="n">
        <v>2052.23</v>
      </c>
      <c r="H84" s="70" t="n">
        <f aca="false">SUM(G84/E84*100)</f>
        <v>2.25299407689248</v>
      </c>
      <c r="I84" s="70" t="n">
        <f aca="false">SUM(G84/F84*100)</f>
        <v>100</v>
      </c>
      <c r="J84" s="64"/>
      <c r="K84" s="64"/>
      <c r="L84" s="64"/>
      <c r="M84" s="64"/>
      <c r="N84" s="64"/>
      <c r="O84" s="64"/>
      <c r="P84" s="64"/>
      <c r="Q84" s="64"/>
    </row>
    <row r="85" s="65" customFormat="true" ht="15.75" hidden="false" customHeight="true" outlineLevel="0" collapsed="false">
      <c r="A85" s="140"/>
      <c r="B85" s="66" t="s">
        <v>113</v>
      </c>
      <c r="C85" s="84"/>
      <c r="D85" s="145" t="s">
        <v>114</v>
      </c>
      <c r="E85" s="69" t="n">
        <f aca="false">SUM(E86)</f>
        <v>21532.78</v>
      </c>
      <c r="F85" s="69" t="n">
        <f aca="false">SUM(F86)</f>
        <v>41000</v>
      </c>
      <c r="G85" s="69" t="n">
        <f aca="false">SUM(G86)</f>
        <v>15956.1</v>
      </c>
      <c r="H85" s="70" t="n">
        <f aca="false">SUM(G85/E85*100)</f>
        <v>74.1014397583591</v>
      </c>
      <c r="I85" s="70" t="n">
        <f aca="false">SUM(G85/F85*100)</f>
        <v>38.9173170731707</v>
      </c>
      <c r="J85" s="64"/>
      <c r="K85" s="64"/>
      <c r="L85" s="64"/>
      <c r="M85" s="64"/>
      <c r="N85" s="64"/>
      <c r="O85" s="64"/>
      <c r="P85" s="64"/>
      <c r="Q85" s="64"/>
    </row>
    <row r="86" s="65" customFormat="true" ht="15.75" hidden="false" customHeight="true" outlineLevel="0" collapsed="false">
      <c r="A86" s="140"/>
      <c r="B86" s="130" t="s">
        <v>115</v>
      </c>
      <c r="C86" s="84"/>
      <c r="D86" s="146" t="s">
        <v>114</v>
      </c>
      <c r="E86" s="74" t="n">
        <v>21532.78</v>
      </c>
      <c r="F86" s="74" t="n">
        <v>41000</v>
      </c>
      <c r="G86" s="74" t="n">
        <v>15956.1</v>
      </c>
      <c r="H86" s="70" t="n">
        <f aca="false">SUM(G86/E86*100)</f>
        <v>74.1014397583591</v>
      </c>
      <c r="I86" s="70" t="n">
        <f aca="false">SUM(G86/F86*100)</f>
        <v>38.9173170731707</v>
      </c>
      <c r="J86" s="64"/>
      <c r="K86" s="64"/>
      <c r="L86" s="64"/>
      <c r="M86" s="64"/>
      <c r="N86" s="64"/>
      <c r="O86" s="64"/>
      <c r="P86" s="64"/>
      <c r="Q86" s="64"/>
    </row>
    <row r="87" s="65" customFormat="true" ht="15.75" hidden="false" customHeight="true" outlineLevel="0" collapsed="false">
      <c r="A87" s="140"/>
      <c r="B87" s="66" t="s">
        <v>116</v>
      </c>
      <c r="C87" s="84"/>
      <c r="D87" s="145" t="s">
        <v>89</v>
      </c>
      <c r="E87" s="69" t="n">
        <f aca="false">SUM(E88)</f>
        <v>83813.3</v>
      </c>
      <c r="F87" s="69" t="n">
        <f aca="false">SUM(F88)</f>
        <v>129921</v>
      </c>
      <c r="G87" s="69" t="n">
        <f aca="false">SUM(G88)</f>
        <v>49388.57</v>
      </c>
      <c r="H87" s="70" t="n">
        <f aca="false">SUM(G87/E87*100)</f>
        <v>58.9268886918902</v>
      </c>
      <c r="I87" s="70" t="n">
        <f aca="false">SUM(G87/F87*100)</f>
        <v>38.0143086952841</v>
      </c>
      <c r="J87" s="64"/>
      <c r="K87" s="64"/>
      <c r="L87" s="64"/>
      <c r="M87" s="64"/>
      <c r="N87" s="64"/>
      <c r="O87" s="64"/>
      <c r="P87" s="64"/>
      <c r="Q87" s="64"/>
    </row>
    <row r="88" s="65" customFormat="true" ht="15.75" hidden="false" customHeight="true" outlineLevel="0" collapsed="false">
      <c r="A88" s="140"/>
      <c r="B88" s="130" t="s">
        <v>117</v>
      </c>
      <c r="C88" s="84"/>
      <c r="D88" s="146" t="s">
        <v>90</v>
      </c>
      <c r="E88" s="74" t="n">
        <v>83813.3</v>
      </c>
      <c r="F88" s="74" t="n">
        <v>129921</v>
      </c>
      <c r="G88" s="74" t="n">
        <v>49388.57</v>
      </c>
      <c r="H88" s="70" t="n">
        <f aca="false">SUM(G88/E88*100)</f>
        <v>58.9268886918902</v>
      </c>
      <c r="I88" s="70" t="n">
        <f aca="false">SUM(G88/F88*100)</f>
        <v>38.0143086952841</v>
      </c>
      <c r="J88" s="64"/>
      <c r="K88" s="64"/>
      <c r="L88" s="64"/>
      <c r="M88" s="64"/>
      <c r="N88" s="64"/>
      <c r="O88" s="64"/>
      <c r="P88" s="64"/>
      <c r="Q88" s="64"/>
    </row>
    <row r="89" s="52" customFormat="true" ht="15.75" hidden="false" customHeight="true" outlineLevel="0" collapsed="false">
      <c r="A89" s="140"/>
      <c r="B89" s="66" t="n">
        <v>32</v>
      </c>
      <c r="C89" s="84"/>
      <c r="D89" s="128" t="s">
        <v>78</v>
      </c>
      <c r="E89" s="69" t="n">
        <f aca="false">E90+E95+E102+E111</f>
        <v>173146.54</v>
      </c>
      <c r="F89" s="69" t="n">
        <f aca="false">F90+F95+F102+F111</f>
        <v>605829.01</v>
      </c>
      <c r="G89" s="69" t="n">
        <f aca="false">G90+G95+G102+G111</f>
        <v>152483.53</v>
      </c>
      <c r="H89" s="70" t="n">
        <f aca="false">SUM(G89/E89*100)</f>
        <v>88.0661721568332</v>
      </c>
      <c r="I89" s="70" t="n">
        <f aca="false">SUM(G89/F89*100)</f>
        <v>25.169400521114</v>
      </c>
      <c r="J89" s="43"/>
      <c r="K89" s="43"/>
      <c r="L89" s="43"/>
      <c r="M89" s="43"/>
      <c r="N89" s="43"/>
      <c r="O89" s="43"/>
      <c r="P89" s="43"/>
      <c r="Q89" s="43"/>
    </row>
    <row r="90" s="52" customFormat="true" ht="12.75" hidden="false" customHeight="false" outlineLevel="0" collapsed="false">
      <c r="A90" s="140"/>
      <c r="B90" s="75" t="n">
        <v>321</v>
      </c>
      <c r="C90" s="84"/>
      <c r="D90" s="145" t="s">
        <v>118</v>
      </c>
      <c r="E90" s="69" t="n">
        <f aca="false">SUM(E91:E94)</f>
        <v>15157.7</v>
      </c>
      <c r="F90" s="69" t="n">
        <f aca="false">SUM(F91:F94)</f>
        <v>50900</v>
      </c>
      <c r="G90" s="69" t="n">
        <f aca="false">SUM(G91:G94)</f>
        <v>23176.19</v>
      </c>
      <c r="H90" s="70" t="n">
        <f aca="false">SUM(G90/E90*100)</f>
        <v>152.900440040376</v>
      </c>
      <c r="I90" s="70" t="n">
        <f aca="false">SUM(G90/F90*100)</f>
        <v>45.53278978389</v>
      </c>
      <c r="J90" s="43"/>
      <c r="K90" s="43"/>
      <c r="L90" s="43"/>
      <c r="M90" s="43"/>
      <c r="N90" s="43"/>
      <c r="O90" s="43"/>
      <c r="P90" s="43"/>
      <c r="Q90" s="43"/>
    </row>
    <row r="91" s="65" customFormat="true" ht="15.75" hidden="false" customHeight="true" outlineLevel="0" collapsed="false">
      <c r="A91" s="140"/>
      <c r="B91" s="80" t="s">
        <v>119</v>
      </c>
      <c r="C91" s="72"/>
      <c r="D91" s="146" t="s">
        <v>120</v>
      </c>
      <c r="E91" s="74" t="n">
        <v>524.28</v>
      </c>
      <c r="F91" s="74" t="n">
        <v>1000</v>
      </c>
      <c r="G91" s="74" t="n">
        <v>551.95</v>
      </c>
      <c r="H91" s="70" t="n">
        <f aca="false">SUM(G91/E91*100)</f>
        <v>105.27771419852</v>
      </c>
      <c r="I91" s="70" t="n">
        <f aca="false">SUM(G91/F91*100)</f>
        <v>55.195</v>
      </c>
      <c r="J91" s="64"/>
      <c r="K91" s="64"/>
      <c r="L91" s="64"/>
      <c r="M91" s="64"/>
      <c r="N91" s="64"/>
      <c r="O91" s="64"/>
      <c r="P91" s="64"/>
      <c r="Q91" s="64"/>
    </row>
    <row r="92" s="52" customFormat="true" ht="12.75" hidden="false" customHeight="false" outlineLevel="0" collapsed="false">
      <c r="A92" s="140"/>
      <c r="B92" s="80" t="s">
        <v>121</v>
      </c>
      <c r="C92" s="72"/>
      <c r="D92" s="73" t="s">
        <v>122</v>
      </c>
      <c r="E92" s="74" t="n">
        <v>13921.68</v>
      </c>
      <c r="F92" s="74" t="n">
        <v>46800</v>
      </c>
      <c r="G92" s="74" t="n">
        <v>22043.24</v>
      </c>
      <c r="H92" s="70" t="n">
        <f aca="false">SUM(G92/E92*100)</f>
        <v>158.337499497187</v>
      </c>
      <c r="I92" s="70" t="n">
        <f aca="false">SUM(G92/F92*100)</f>
        <v>47.1009401709402</v>
      </c>
      <c r="J92" s="43"/>
      <c r="K92" s="43"/>
      <c r="L92" s="43"/>
      <c r="M92" s="43"/>
      <c r="N92" s="43"/>
      <c r="O92" s="43"/>
      <c r="P92" s="43"/>
      <c r="Q92" s="43"/>
    </row>
    <row r="93" s="52" customFormat="true" ht="12.75" hidden="false" customHeight="false" outlineLevel="0" collapsed="false">
      <c r="A93" s="140"/>
      <c r="B93" s="80" t="n">
        <v>3213</v>
      </c>
      <c r="C93" s="72"/>
      <c r="D93" s="73" t="s">
        <v>123</v>
      </c>
      <c r="E93" s="74" t="n">
        <v>454</v>
      </c>
      <c r="F93" s="74" t="n">
        <v>2500</v>
      </c>
      <c r="G93" s="74" t="n">
        <v>581</v>
      </c>
      <c r="H93" s="70" t="n">
        <f aca="false">SUM(G93/E93*100)</f>
        <v>127.973568281938</v>
      </c>
      <c r="I93" s="70" t="n">
        <f aca="false">SUM(G93/F93*100)</f>
        <v>23.24</v>
      </c>
      <c r="J93" s="43"/>
      <c r="K93" s="43"/>
      <c r="L93" s="43"/>
      <c r="M93" s="43"/>
      <c r="N93" s="43"/>
      <c r="O93" s="43"/>
      <c r="P93" s="43"/>
      <c r="Q93" s="43"/>
    </row>
    <row r="94" s="52" customFormat="true" ht="12.75" hidden="false" customHeight="false" outlineLevel="0" collapsed="false">
      <c r="A94" s="140"/>
      <c r="B94" s="80" t="n">
        <v>3214</v>
      </c>
      <c r="C94" s="72"/>
      <c r="D94" s="73" t="s">
        <v>124</v>
      </c>
      <c r="E94" s="74" t="n">
        <v>257.74</v>
      </c>
      <c r="F94" s="74" t="n">
        <v>600</v>
      </c>
      <c r="G94" s="74" t="n">
        <v>0</v>
      </c>
      <c r="H94" s="70" t="n">
        <f aca="false">SUM(G94/E94*100)</f>
        <v>0</v>
      </c>
      <c r="I94" s="70" t="n">
        <f aca="false">SUM(G94/F94*100)</f>
        <v>0</v>
      </c>
      <c r="J94" s="43"/>
      <c r="K94" s="43"/>
      <c r="L94" s="43"/>
      <c r="M94" s="43"/>
      <c r="N94" s="43"/>
      <c r="O94" s="43"/>
      <c r="P94" s="43"/>
      <c r="Q94" s="43"/>
    </row>
    <row r="95" s="52" customFormat="true" ht="15.75" hidden="false" customHeight="true" outlineLevel="0" collapsed="false">
      <c r="A95" s="140"/>
      <c r="B95" s="75" t="n">
        <v>322</v>
      </c>
      <c r="C95" s="84"/>
      <c r="D95" s="145" t="s">
        <v>125</v>
      </c>
      <c r="E95" s="69" t="n">
        <f aca="false">SUM(E96:E101)</f>
        <v>113952.61</v>
      </c>
      <c r="F95" s="69" t="n">
        <f aca="false">SUM(F96:F101)</f>
        <v>438219.01</v>
      </c>
      <c r="G95" s="69" t="n">
        <f aca="false">SUM(G96:G101)</f>
        <v>95300.55</v>
      </c>
      <c r="H95" s="70" t="n">
        <f aca="false">SUM(G95/E95*100)</f>
        <v>83.6317395450618</v>
      </c>
      <c r="I95" s="70" t="n">
        <f aca="false">SUM(G95/F95*100)</f>
        <v>21.7472423206834</v>
      </c>
      <c r="J95" s="43"/>
      <c r="K95" s="43"/>
      <c r="L95" s="43"/>
      <c r="M95" s="43"/>
      <c r="N95" s="43"/>
      <c r="O95" s="43"/>
      <c r="P95" s="43"/>
      <c r="Q95" s="43"/>
    </row>
    <row r="96" s="52" customFormat="true" ht="12.75" hidden="false" customHeight="false" outlineLevel="0" collapsed="false">
      <c r="A96" s="140"/>
      <c r="B96" s="80" t="s">
        <v>126</v>
      </c>
      <c r="C96" s="72"/>
      <c r="D96" s="146" t="s">
        <v>127</v>
      </c>
      <c r="E96" s="74" t="n">
        <v>5321.91</v>
      </c>
      <c r="F96" s="74" t="n">
        <v>30000</v>
      </c>
      <c r="G96" s="74" t="n">
        <v>6881.4</v>
      </c>
      <c r="H96" s="70" t="n">
        <f aca="false">SUM(G96/E96*100)</f>
        <v>129.303201294272</v>
      </c>
      <c r="I96" s="70" t="n">
        <f aca="false">SUM(G96/F96*100)</f>
        <v>22.938</v>
      </c>
      <c r="J96" s="43"/>
      <c r="K96" s="43"/>
      <c r="L96" s="43"/>
      <c r="M96" s="43"/>
      <c r="N96" s="43"/>
      <c r="O96" s="43"/>
      <c r="P96" s="43"/>
      <c r="Q96" s="43"/>
    </row>
    <row r="97" s="52" customFormat="true" ht="12.75" hidden="false" customHeight="false" outlineLevel="0" collapsed="false">
      <c r="A97" s="140"/>
      <c r="B97" s="80" t="n">
        <v>3222</v>
      </c>
      <c r="C97" s="72"/>
      <c r="D97" s="146" t="s">
        <v>128</v>
      </c>
      <c r="E97" s="74" t="n">
        <v>38094.46</v>
      </c>
      <c r="F97" s="74" t="n">
        <v>243219.01</v>
      </c>
      <c r="G97" s="74" t="n">
        <v>61104.83</v>
      </c>
      <c r="H97" s="70" t="n">
        <f aca="false">SUM(G97/E97*100)</f>
        <v>160.403454990568</v>
      </c>
      <c r="I97" s="70" t="n">
        <f aca="false">SUM(G97/F97*100)</f>
        <v>25.123377485995</v>
      </c>
      <c r="J97" s="43"/>
      <c r="K97" s="43"/>
      <c r="L97" s="43"/>
      <c r="M97" s="43"/>
      <c r="N97" s="43"/>
      <c r="O97" s="43"/>
      <c r="P97" s="43"/>
      <c r="Q97" s="43"/>
    </row>
    <row r="98" s="65" customFormat="true" ht="15.75" hidden="false" customHeight="true" outlineLevel="0" collapsed="false">
      <c r="A98" s="140"/>
      <c r="B98" s="80" t="s">
        <v>129</v>
      </c>
      <c r="C98" s="72"/>
      <c r="D98" s="146" t="s">
        <v>130</v>
      </c>
      <c r="E98" s="74" t="n">
        <v>68657.27</v>
      </c>
      <c r="F98" s="74" t="n">
        <v>155000</v>
      </c>
      <c r="G98" s="74" t="n">
        <v>23788.09</v>
      </c>
      <c r="H98" s="70" t="n">
        <f aca="false">SUM(G98/E98*100)</f>
        <v>34.6475908523598</v>
      </c>
      <c r="I98" s="70" t="n">
        <f aca="false">SUM(G98/F98*100)</f>
        <v>15.3471548387097</v>
      </c>
      <c r="J98" s="64"/>
      <c r="K98" s="64"/>
      <c r="L98" s="64"/>
      <c r="M98" s="64"/>
      <c r="N98" s="64"/>
      <c r="O98" s="64"/>
      <c r="P98" s="64"/>
      <c r="Q98" s="64"/>
    </row>
    <row r="99" s="52" customFormat="true" ht="12.75" hidden="false" customHeight="false" outlineLevel="0" collapsed="false">
      <c r="A99" s="140"/>
      <c r="B99" s="80" t="s">
        <v>131</v>
      </c>
      <c r="C99" s="72"/>
      <c r="D99" s="73" t="s">
        <v>132</v>
      </c>
      <c r="E99" s="74" t="n">
        <v>585.27</v>
      </c>
      <c r="F99" s="74" t="n">
        <v>2700</v>
      </c>
      <c r="G99" s="74" t="n">
        <v>355.39</v>
      </c>
      <c r="H99" s="70" t="n">
        <f aca="false">SUM(G99/E99*100)</f>
        <v>60.7224016265997</v>
      </c>
      <c r="I99" s="70" t="n">
        <f aca="false">SUM(G99/F99*100)</f>
        <v>13.1625925925926</v>
      </c>
      <c r="J99" s="43"/>
      <c r="K99" s="43"/>
      <c r="L99" s="43"/>
      <c r="M99" s="43"/>
      <c r="N99" s="43"/>
      <c r="O99" s="43"/>
      <c r="P99" s="43"/>
      <c r="Q99" s="43"/>
    </row>
    <row r="100" s="52" customFormat="true" ht="12.75" hidden="false" customHeight="false" outlineLevel="0" collapsed="false">
      <c r="A100" s="140"/>
      <c r="B100" s="80" t="n">
        <v>3225</v>
      </c>
      <c r="C100" s="72"/>
      <c r="D100" s="73" t="s">
        <v>133</v>
      </c>
      <c r="E100" s="74" t="n">
        <v>1180.97</v>
      </c>
      <c r="F100" s="74" t="n">
        <v>3300</v>
      </c>
      <c r="G100" s="74" t="n">
        <v>2858.44</v>
      </c>
      <c r="H100" s="70" t="n">
        <f aca="false">SUM(G100/E100*100)</f>
        <v>242.041711474466</v>
      </c>
      <c r="I100" s="70" t="n">
        <f aca="false">SUM(G100/F100*100)</f>
        <v>86.619393939394</v>
      </c>
      <c r="J100" s="43"/>
      <c r="K100" s="43"/>
      <c r="L100" s="43"/>
      <c r="M100" s="43"/>
      <c r="N100" s="43"/>
      <c r="O100" s="43"/>
      <c r="P100" s="43"/>
      <c r="Q100" s="43"/>
    </row>
    <row r="101" s="52" customFormat="true" ht="12.75" hidden="false" customHeight="false" outlineLevel="0" collapsed="false">
      <c r="A101" s="140"/>
      <c r="B101" s="80" t="n">
        <v>3227</v>
      </c>
      <c r="C101" s="72"/>
      <c r="D101" s="73" t="s">
        <v>134</v>
      </c>
      <c r="E101" s="74" t="n">
        <v>112.73</v>
      </c>
      <c r="F101" s="74" t="n">
        <v>4000</v>
      </c>
      <c r="G101" s="74" t="n">
        <v>312.4</v>
      </c>
      <c r="H101" s="70" t="n">
        <f aca="false">SUM(G101/E101*100)</f>
        <v>277.12232768562</v>
      </c>
      <c r="I101" s="70" t="n">
        <f aca="false">SUM(G101/F101*100)</f>
        <v>7.81</v>
      </c>
      <c r="J101" s="43"/>
      <c r="K101" s="43"/>
      <c r="L101" s="43"/>
      <c r="M101" s="43"/>
      <c r="N101" s="43"/>
      <c r="O101" s="43"/>
      <c r="P101" s="43"/>
      <c r="Q101" s="43"/>
    </row>
    <row r="102" s="52" customFormat="true" ht="15.75" hidden="false" customHeight="true" outlineLevel="0" collapsed="false">
      <c r="A102" s="140"/>
      <c r="B102" s="75" t="n">
        <v>323</v>
      </c>
      <c r="C102" s="84"/>
      <c r="D102" s="145" t="s">
        <v>91</v>
      </c>
      <c r="E102" s="69" t="n">
        <f aca="false">SUM(E103:E110)</f>
        <v>37755</v>
      </c>
      <c r="F102" s="69" t="n">
        <f aca="false">SUM(F103:F110)</f>
        <v>110100</v>
      </c>
      <c r="G102" s="69" t="n">
        <f aca="false">SUM(G103:G110)</f>
        <v>28690.3</v>
      </c>
      <c r="H102" s="70" t="n">
        <f aca="false">SUM(G102/E102*100)</f>
        <v>75.9907297046749</v>
      </c>
      <c r="I102" s="70" t="n">
        <f aca="false">SUM(G102/F102*100)</f>
        <v>26.0584014532243</v>
      </c>
      <c r="J102" s="43"/>
      <c r="K102" s="43"/>
      <c r="L102" s="43"/>
      <c r="M102" s="43"/>
      <c r="N102" s="43"/>
      <c r="O102" s="43"/>
      <c r="P102" s="43"/>
      <c r="Q102" s="43"/>
    </row>
    <row r="103" s="52" customFormat="true" ht="15.75" hidden="false" customHeight="true" outlineLevel="0" collapsed="false">
      <c r="A103" s="140"/>
      <c r="B103" s="80" t="s">
        <v>135</v>
      </c>
      <c r="C103" s="72"/>
      <c r="D103" s="146" t="s">
        <v>136</v>
      </c>
      <c r="E103" s="74" t="n">
        <v>2762.84</v>
      </c>
      <c r="F103" s="74" t="n">
        <v>5800</v>
      </c>
      <c r="G103" s="74" t="n">
        <v>2802.09</v>
      </c>
      <c r="H103" s="70" t="n">
        <f aca="false">SUM(G103/E103*100)</f>
        <v>101.420639631683</v>
      </c>
      <c r="I103" s="70" t="n">
        <f aca="false">SUM(G103/F103*100)</f>
        <v>48.3118965517241</v>
      </c>
      <c r="J103" s="43"/>
      <c r="K103" s="43"/>
      <c r="L103" s="43"/>
      <c r="M103" s="43"/>
      <c r="N103" s="43"/>
      <c r="O103" s="43"/>
      <c r="P103" s="43"/>
      <c r="Q103" s="43"/>
    </row>
    <row r="104" s="52" customFormat="true" ht="15.75" hidden="false" customHeight="true" outlineLevel="0" collapsed="false">
      <c r="A104" s="140"/>
      <c r="B104" s="80" t="s">
        <v>137</v>
      </c>
      <c r="C104" s="72"/>
      <c r="D104" s="146" t="s">
        <v>92</v>
      </c>
      <c r="E104" s="74" t="n">
        <v>11293.92</v>
      </c>
      <c r="F104" s="74" t="n">
        <v>33000</v>
      </c>
      <c r="G104" s="74" t="n">
        <v>8220</v>
      </c>
      <c r="H104" s="70" t="n">
        <f aca="false">SUM(G104/E104*100)</f>
        <v>72.7825236941647</v>
      </c>
      <c r="I104" s="70" t="n">
        <f aca="false">SUM(G104/F104*100)</f>
        <v>24.9090909090909</v>
      </c>
      <c r="J104" s="43"/>
      <c r="K104" s="43"/>
      <c r="L104" s="43"/>
      <c r="M104" s="43"/>
      <c r="N104" s="43"/>
      <c r="O104" s="43"/>
      <c r="P104" s="43"/>
      <c r="Q104" s="43"/>
    </row>
    <row r="105" s="52" customFormat="true" ht="15.75" hidden="false" customHeight="true" outlineLevel="0" collapsed="false">
      <c r="A105" s="140"/>
      <c r="B105" s="80" t="n">
        <v>3233</v>
      </c>
      <c r="C105" s="72"/>
      <c r="D105" s="146" t="s">
        <v>138</v>
      </c>
      <c r="E105" s="74" t="n">
        <v>1062.14</v>
      </c>
      <c r="F105" s="74" t="n">
        <v>2600</v>
      </c>
      <c r="G105" s="74" t="n">
        <v>1018.6</v>
      </c>
      <c r="H105" s="70" t="n">
        <f aca="false">SUM(G105/E105*100)</f>
        <v>95.9007287174949</v>
      </c>
      <c r="I105" s="70" t="n">
        <f aca="false">SUM(G105/F105*100)</f>
        <v>39.1769230769231</v>
      </c>
      <c r="J105" s="43"/>
      <c r="K105" s="43"/>
      <c r="L105" s="43"/>
      <c r="M105" s="43"/>
      <c r="N105" s="43"/>
      <c r="O105" s="43"/>
      <c r="P105" s="43"/>
      <c r="Q105" s="43"/>
    </row>
    <row r="106" s="52" customFormat="true" ht="15.75" hidden="false" customHeight="true" outlineLevel="0" collapsed="false">
      <c r="A106" s="140"/>
      <c r="B106" s="80" t="s">
        <v>139</v>
      </c>
      <c r="C106" s="72"/>
      <c r="D106" s="146" t="s">
        <v>140</v>
      </c>
      <c r="E106" s="74" t="n">
        <v>3786.67</v>
      </c>
      <c r="F106" s="74" t="n">
        <v>40300</v>
      </c>
      <c r="G106" s="74" t="n">
        <v>5973.23</v>
      </c>
      <c r="H106" s="70" t="n">
        <f aca="false">SUM(G106/E106*100)</f>
        <v>157.743611141187</v>
      </c>
      <c r="I106" s="70" t="n">
        <f aca="false">SUM(G106/F106*100)</f>
        <v>14.8219106699752</v>
      </c>
      <c r="J106" s="43"/>
      <c r="K106" s="43"/>
      <c r="L106" s="43"/>
      <c r="M106" s="43"/>
      <c r="N106" s="43"/>
      <c r="O106" s="43"/>
      <c r="P106" s="43"/>
      <c r="Q106" s="43"/>
    </row>
    <row r="107" s="52" customFormat="true" ht="15.75" hidden="false" customHeight="true" outlineLevel="0" collapsed="false">
      <c r="A107" s="140"/>
      <c r="B107" s="80" t="n">
        <v>3235</v>
      </c>
      <c r="C107" s="72"/>
      <c r="D107" s="146" t="s">
        <v>141</v>
      </c>
      <c r="E107" s="74" t="n">
        <v>8568.79</v>
      </c>
      <c r="F107" s="74" t="n">
        <v>10000</v>
      </c>
      <c r="G107" s="74" t="n">
        <v>1044.94</v>
      </c>
      <c r="H107" s="70" t="n">
        <f aca="false">SUM(G107/E107*100)</f>
        <v>12.1947206081605</v>
      </c>
      <c r="I107" s="70" t="n">
        <f aca="false">SUM(G107/F107*100)</f>
        <v>10.4494</v>
      </c>
      <c r="J107" s="43"/>
      <c r="K107" s="43"/>
      <c r="L107" s="43"/>
      <c r="M107" s="43"/>
      <c r="N107" s="43"/>
      <c r="O107" s="43"/>
      <c r="P107" s="43"/>
      <c r="Q107" s="43"/>
    </row>
    <row r="108" s="52" customFormat="true" ht="15.75" hidden="false" customHeight="true" outlineLevel="0" collapsed="false">
      <c r="A108" s="140"/>
      <c r="B108" s="80" t="n">
        <v>3236</v>
      </c>
      <c r="C108" s="72"/>
      <c r="D108" s="146" t="s">
        <v>142</v>
      </c>
      <c r="E108" s="74" t="n">
        <v>3198.21</v>
      </c>
      <c r="F108" s="74" t="n">
        <v>4300</v>
      </c>
      <c r="G108" s="74" t="n">
        <v>3320.3</v>
      </c>
      <c r="H108" s="70" t="n">
        <f aca="false">SUM(G108/E108*100)</f>
        <v>103.817447884911</v>
      </c>
      <c r="I108" s="70" t="n">
        <f aca="false">SUM(G108/F108*100)</f>
        <v>77.2162790697675</v>
      </c>
      <c r="J108" s="43"/>
      <c r="K108" s="43"/>
      <c r="L108" s="43"/>
      <c r="M108" s="43"/>
      <c r="N108" s="43"/>
      <c r="O108" s="43"/>
      <c r="P108" s="43"/>
      <c r="Q108" s="43"/>
    </row>
    <row r="109" s="65" customFormat="true" ht="15.75" hidden="false" customHeight="true" outlineLevel="0" collapsed="false">
      <c r="A109" s="140"/>
      <c r="B109" s="80" t="s">
        <v>143</v>
      </c>
      <c r="C109" s="72"/>
      <c r="D109" s="146" t="s">
        <v>144</v>
      </c>
      <c r="E109" s="74" t="n">
        <v>5432.76</v>
      </c>
      <c r="F109" s="74" t="n">
        <v>11000</v>
      </c>
      <c r="G109" s="74" t="n">
        <v>4883.97</v>
      </c>
      <c r="H109" s="70" t="n">
        <f aca="false">SUM(G109/E109*100)</f>
        <v>89.8985046274822</v>
      </c>
      <c r="I109" s="70" t="n">
        <f aca="false">SUM(G109/F109*100)</f>
        <v>44.3997272727273</v>
      </c>
      <c r="J109" s="64"/>
      <c r="K109" s="64"/>
      <c r="L109" s="64"/>
      <c r="M109" s="64"/>
      <c r="N109" s="64"/>
      <c r="O109" s="64"/>
      <c r="P109" s="64"/>
      <c r="Q109" s="64"/>
    </row>
    <row r="110" s="52" customFormat="true" ht="12.75" hidden="false" customHeight="false" outlineLevel="0" collapsed="false">
      <c r="A110" s="140"/>
      <c r="B110" s="80" t="s">
        <v>145</v>
      </c>
      <c r="C110" s="72"/>
      <c r="D110" s="146" t="s">
        <v>146</v>
      </c>
      <c r="E110" s="74" t="n">
        <v>1649.67</v>
      </c>
      <c r="F110" s="74" t="n">
        <v>3100</v>
      </c>
      <c r="G110" s="74" t="n">
        <v>1427.17</v>
      </c>
      <c r="H110" s="70" t="n">
        <f aca="false">SUM(G110/E110*100)</f>
        <v>86.5124540059527</v>
      </c>
      <c r="I110" s="70" t="n">
        <f aca="false">SUM(G110/F110*100)</f>
        <v>46.0377419354839</v>
      </c>
      <c r="J110" s="43"/>
      <c r="K110" s="43"/>
      <c r="L110" s="43"/>
      <c r="M110" s="43"/>
      <c r="N110" s="43"/>
      <c r="O110" s="43"/>
      <c r="P110" s="43"/>
      <c r="Q110" s="43"/>
    </row>
    <row r="111" s="52" customFormat="true" ht="15.75" hidden="false" customHeight="true" outlineLevel="0" collapsed="false">
      <c r="A111" s="140"/>
      <c r="B111" s="75" t="n">
        <v>329</v>
      </c>
      <c r="C111" s="84"/>
      <c r="D111" s="145" t="s">
        <v>80</v>
      </c>
      <c r="E111" s="69" t="n">
        <f aca="false">SUM(E112:E116)</f>
        <v>6281.23</v>
      </c>
      <c r="F111" s="69" t="n">
        <f aca="false">SUM(F113:F116)</f>
        <v>6610</v>
      </c>
      <c r="G111" s="69" t="n">
        <f aca="false">SUM(G112:G116)</f>
        <v>5316.49</v>
      </c>
      <c r="H111" s="70" t="n">
        <f aca="false">SUM(G111/E111*100)</f>
        <v>84.6409063193037</v>
      </c>
      <c r="I111" s="70" t="n">
        <f aca="false">SUM(G111/F111*100)</f>
        <v>80.4310136157337</v>
      </c>
      <c r="J111" s="43"/>
      <c r="K111" s="43"/>
      <c r="L111" s="43"/>
      <c r="M111" s="43"/>
      <c r="N111" s="43"/>
      <c r="O111" s="43"/>
      <c r="P111" s="43"/>
      <c r="Q111" s="43"/>
    </row>
    <row r="112" s="52" customFormat="true" ht="15.75" hidden="false" customHeight="true" outlineLevel="0" collapsed="false">
      <c r="A112" s="140"/>
      <c r="B112" s="80" t="n">
        <v>3291</v>
      </c>
      <c r="C112" s="72"/>
      <c r="D112" s="146" t="s">
        <v>82</v>
      </c>
      <c r="E112" s="74" t="n">
        <v>3011</v>
      </c>
      <c r="F112" s="74" t="n">
        <v>0</v>
      </c>
      <c r="G112" s="74" t="n">
        <v>2932.94</v>
      </c>
      <c r="H112" s="70" t="n">
        <f aca="false">SUM(G112/E112*100)</f>
        <v>97.4075058120226</v>
      </c>
      <c r="I112" s="70" t="n">
        <v>0</v>
      </c>
      <c r="J112" s="43"/>
      <c r="K112" s="43"/>
      <c r="L112" s="43"/>
      <c r="M112" s="43"/>
      <c r="N112" s="43"/>
      <c r="O112" s="43"/>
      <c r="P112" s="43"/>
      <c r="Q112" s="43"/>
    </row>
    <row r="113" s="52" customFormat="true" ht="12.75" hidden="false" customHeight="false" outlineLevel="0" collapsed="false">
      <c r="A113" s="140"/>
      <c r="B113" s="80" t="n">
        <v>3292</v>
      </c>
      <c r="C113" s="72"/>
      <c r="D113" s="73" t="s">
        <v>147</v>
      </c>
      <c r="E113" s="74" t="n">
        <v>2926.34</v>
      </c>
      <c r="F113" s="74" t="n">
        <v>6000</v>
      </c>
      <c r="G113" s="74" t="n">
        <v>2188.64</v>
      </c>
      <c r="H113" s="70" t="n">
        <f aca="false">SUM(G113/E113*100)</f>
        <v>74.7910359015015</v>
      </c>
      <c r="I113" s="70" t="n">
        <f aca="false">SUM(G113/F113*100)</f>
        <v>36.4773333333333</v>
      </c>
      <c r="J113" s="43"/>
      <c r="K113" s="43"/>
      <c r="L113" s="43"/>
      <c r="M113" s="43"/>
      <c r="N113" s="43"/>
      <c r="O113" s="43"/>
      <c r="P113" s="43"/>
      <c r="Q113" s="43"/>
    </row>
    <row r="114" s="52" customFormat="true" ht="15.75" hidden="false" customHeight="true" outlineLevel="0" collapsed="false">
      <c r="A114" s="140"/>
      <c r="B114" s="80" t="s">
        <v>148</v>
      </c>
      <c r="C114" s="72"/>
      <c r="D114" s="146" t="s">
        <v>149</v>
      </c>
      <c r="E114" s="44" t="n">
        <v>56.2</v>
      </c>
      <c r="F114" s="74" t="n">
        <v>150</v>
      </c>
      <c r="G114" s="74" t="n">
        <v>54.91</v>
      </c>
      <c r="H114" s="70" t="n">
        <f aca="false">SUM(G114/E114*100)</f>
        <v>97.7046263345196</v>
      </c>
      <c r="I114" s="70" t="n">
        <f aca="false">SUM(G114/F114*100)</f>
        <v>36.6066666666667</v>
      </c>
      <c r="J114" s="43"/>
      <c r="K114" s="43"/>
      <c r="L114" s="43"/>
      <c r="M114" s="43"/>
      <c r="N114" s="43"/>
      <c r="O114" s="43"/>
      <c r="P114" s="43"/>
      <c r="Q114" s="43"/>
    </row>
    <row r="115" s="65" customFormat="true" ht="15.75" hidden="false" customHeight="true" outlineLevel="0" collapsed="false">
      <c r="A115" s="140"/>
      <c r="B115" s="80" t="n">
        <v>3295</v>
      </c>
      <c r="C115" s="72"/>
      <c r="D115" s="146" t="s">
        <v>150</v>
      </c>
      <c r="E115" s="74" t="n">
        <v>192.79</v>
      </c>
      <c r="F115" s="74" t="n">
        <v>265</v>
      </c>
      <c r="G115" s="74" t="n">
        <v>64.7</v>
      </c>
      <c r="H115" s="70" t="n">
        <f aca="false">SUM(G115/E115*100)</f>
        <v>33.5598319414907</v>
      </c>
      <c r="I115" s="70" t="n">
        <f aca="false">SUM(G115/F115*100)</f>
        <v>24.4150943396226</v>
      </c>
      <c r="J115" s="64"/>
      <c r="K115" s="64"/>
      <c r="L115" s="64"/>
      <c r="M115" s="64"/>
      <c r="N115" s="64"/>
      <c r="O115" s="64"/>
      <c r="P115" s="64"/>
      <c r="Q115" s="64"/>
    </row>
    <row r="116" s="65" customFormat="true" ht="15.75" hidden="false" customHeight="true" outlineLevel="0" collapsed="false">
      <c r="A116" s="140"/>
      <c r="B116" s="80" t="s">
        <v>151</v>
      </c>
      <c r="C116" s="72"/>
      <c r="D116" s="146" t="s">
        <v>80</v>
      </c>
      <c r="E116" s="74" t="n">
        <v>94.9</v>
      </c>
      <c r="F116" s="74" t="n">
        <v>195</v>
      </c>
      <c r="G116" s="74" t="n">
        <v>75.3</v>
      </c>
      <c r="H116" s="70" t="n">
        <f aca="false">SUM(G116/E116*100)</f>
        <v>79.3466807165437</v>
      </c>
      <c r="I116" s="70" t="n">
        <f aca="false">SUM(G116/F116*100)</f>
        <v>38.6153846153846</v>
      </c>
      <c r="J116" s="64"/>
      <c r="K116" s="64"/>
      <c r="L116" s="64"/>
      <c r="M116" s="64"/>
      <c r="N116" s="64"/>
      <c r="O116" s="64"/>
      <c r="P116" s="64"/>
      <c r="Q116" s="64"/>
    </row>
    <row r="117" s="52" customFormat="true" ht="15.75" hidden="false" customHeight="true" outlineLevel="0" collapsed="false">
      <c r="A117" s="140"/>
      <c r="B117" s="66" t="n">
        <v>34</v>
      </c>
      <c r="C117" s="84"/>
      <c r="D117" s="128" t="s">
        <v>152</v>
      </c>
      <c r="E117" s="69" t="n">
        <f aca="false">SUM(E118)</f>
        <v>1249.13</v>
      </c>
      <c r="F117" s="69" t="n">
        <f aca="false">SUM(F118)</f>
        <v>2410</v>
      </c>
      <c r="G117" s="69" t="n">
        <f aca="false">SUM(G118)</f>
        <v>878.36</v>
      </c>
      <c r="H117" s="70" t="n">
        <f aca="false">SUM(G117/E117*100)</f>
        <v>70.3177411478389</v>
      </c>
      <c r="I117" s="70" t="n">
        <f aca="false">SUM(G117/F117*100)</f>
        <v>36.4464730290456</v>
      </c>
      <c r="J117" s="43"/>
      <c r="K117" s="43"/>
      <c r="L117" s="43"/>
      <c r="M117" s="43"/>
      <c r="N117" s="43"/>
      <c r="O117" s="43"/>
      <c r="P117" s="43"/>
      <c r="Q117" s="43"/>
    </row>
    <row r="118" s="148" customFormat="true" ht="12.75" hidden="false" customHeight="false" outlineLevel="0" collapsed="false">
      <c r="A118" s="140"/>
      <c r="B118" s="75" t="n">
        <v>343</v>
      </c>
      <c r="C118" s="84"/>
      <c r="D118" s="145" t="s">
        <v>153</v>
      </c>
      <c r="E118" s="69" t="n">
        <f aca="false">SUM(E119:E120)</f>
        <v>1249.13</v>
      </c>
      <c r="F118" s="69" t="n">
        <f aca="false">SUM(F119:F120)</f>
        <v>2410</v>
      </c>
      <c r="G118" s="69" t="n">
        <f aca="false">SUM(G119:G120)</f>
        <v>878.36</v>
      </c>
      <c r="H118" s="70" t="n">
        <f aca="false">SUM(G118/E118*100)</f>
        <v>70.3177411478389</v>
      </c>
      <c r="I118" s="70" t="n">
        <f aca="false">SUM(G118/F118*100)</f>
        <v>36.4464730290456</v>
      </c>
      <c r="J118" s="147"/>
      <c r="K118" s="147"/>
      <c r="L118" s="147"/>
      <c r="M118" s="147"/>
      <c r="N118" s="147"/>
      <c r="O118" s="147"/>
      <c r="P118" s="147"/>
      <c r="Q118" s="147"/>
    </row>
    <row r="119" s="65" customFormat="true" ht="12.75" hidden="false" customHeight="false" outlineLevel="0" collapsed="false">
      <c r="A119" s="140"/>
      <c r="B119" s="80" t="s">
        <v>154</v>
      </c>
      <c r="C119" s="72"/>
      <c r="D119" s="146" t="s">
        <v>155</v>
      </c>
      <c r="E119" s="74" t="n">
        <v>1214.09</v>
      </c>
      <c r="F119" s="74" t="n">
        <v>2360</v>
      </c>
      <c r="G119" s="74" t="n">
        <v>870.06</v>
      </c>
      <c r="H119" s="70" t="n">
        <f aca="false">SUM(G119/E119*100)</f>
        <v>71.6635504781359</v>
      </c>
      <c r="I119" s="70" t="n">
        <f aca="false">SUM(G119/F119*100)</f>
        <v>36.8669491525424</v>
      </c>
      <c r="J119" s="64"/>
      <c r="K119" s="64"/>
      <c r="L119" s="64"/>
      <c r="M119" s="64"/>
      <c r="N119" s="64"/>
      <c r="O119" s="64"/>
      <c r="P119" s="64"/>
      <c r="Q119" s="64"/>
    </row>
    <row r="120" s="65" customFormat="true" ht="12.75" hidden="false" customHeight="false" outlineLevel="0" collapsed="false">
      <c r="A120" s="140"/>
      <c r="B120" s="80" t="n">
        <v>3433</v>
      </c>
      <c r="C120" s="72"/>
      <c r="D120" s="146" t="s">
        <v>156</v>
      </c>
      <c r="E120" s="74" t="n">
        <v>35.04</v>
      </c>
      <c r="F120" s="74" t="n">
        <v>50</v>
      </c>
      <c r="G120" s="74" t="n">
        <v>8.3</v>
      </c>
      <c r="H120" s="70" t="n">
        <f aca="false">SUM(G120/E120*100)</f>
        <v>23.6872146118721</v>
      </c>
      <c r="I120" s="70" t="n">
        <f aca="false">SUM(G120/F120*100)</f>
        <v>16.6</v>
      </c>
      <c r="J120" s="64"/>
      <c r="K120" s="64"/>
      <c r="L120" s="64"/>
      <c r="M120" s="64"/>
      <c r="N120" s="64"/>
      <c r="O120" s="64"/>
      <c r="P120" s="64"/>
      <c r="Q120" s="64"/>
    </row>
    <row r="121" s="65" customFormat="true" ht="12.75" hidden="false" customHeight="false" outlineLevel="0" collapsed="false">
      <c r="A121" s="140"/>
      <c r="B121" s="75" t="n">
        <v>4</v>
      </c>
      <c r="C121" s="84"/>
      <c r="D121" s="145" t="s">
        <v>93</v>
      </c>
      <c r="E121" s="69" t="n">
        <f aca="false">SUM(E122)</f>
        <v>451.25</v>
      </c>
      <c r="F121" s="69" t="n">
        <f aca="false">SUM(F122)</f>
        <v>13491.81</v>
      </c>
      <c r="G121" s="69" t="n">
        <f aca="false">SUM(G122)</f>
        <v>1899.28</v>
      </c>
      <c r="H121" s="70" t="n">
        <f aca="false">SUM(G121/E121*100)</f>
        <v>420.893074792244</v>
      </c>
      <c r="I121" s="70" t="n">
        <f aca="false">SUM(G121/F121*100)</f>
        <v>14.0772809578552</v>
      </c>
      <c r="J121" s="64"/>
      <c r="K121" s="64"/>
      <c r="L121" s="64"/>
      <c r="M121" s="64"/>
      <c r="N121" s="64"/>
      <c r="O121" s="64"/>
      <c r="P121" s="64"/>
      <c r="Q121" s="64"/>
    </row>
    <row r="122" s="65" customFormat="true" ht="12.75" hidden="false" customHeight="false" outlineLevel="0" collapsed="false">
      <c r="A122" s="140"/>
      <c r="B122" s="75" t="n">
        <v>42</v>
      </c>
      <c r="C122" s="84"/>
      <c r="D122" s="145" t="s">
        <v>94</v>
      </c>
      <c r="E122" s="69" t="n">
        <f aca="false">SUM(E123)</f>
        <v>451.25</v>
      </c>
      <c r="F122" s="69" t="n">
        <f aca="false">SUM(F123)</f>
        <v>13491.81</v>
      </c>
      <c r="G122" s="69" t="n">
        <f aca="false">SUM(G123)</f>
        <v>1899.28</v>
      </c>
      <c r="H122" s="70" t="n">
        <f aca="false">SUM(G122/E122*100)</f>
        <v>420.893074792244</v>
      </c>
      <c r="I122" s="70" t="n">
        <f aca="false">SUM(G122/F122*100)</f>
        <v>14.0772809578552</v>
      </c>
      <c r="J122" s="64"/>
      <c r="K122" s="64"/>
      <c r="L122" s="64"/>
      <c r="M122" s="64"/>
      <c r="N122" s="64"/>
      <c r="O122" s="64"/>
      <c r="P122" s="64"/>
      <c r="Q122" s="64"/>
    </row>
    <row r="123" s="65" customFormat="true" ht="12.75" hidden="false" customHeight="false" outlineLevel="0" collapsed="false">
      <c r="A123" s="140"/>
      <c r="B123" s="75" t="n">
        <v>422</v>
      </c>
      <c r="C123" s="84"/>
      <c r="D123" s="145" t="s">
        <v>95</v>
      </c>
      <c r="E123" s="69" t="n">
        <f aca="false">SUM(E125)</f>
        <v>451.25</v>
      </c>
      <c r="F123" s="69" t="n">
        <f aca="false">SUM(F124:F127)</f>
        <v>13491.81</v>
      </c>
      <c r="G123" s="69" t="n">
        <f aca="false">SUM(G124:G127)</f>
        <v>1899.28</v>
      </c>
      <c r="H123" s="70" t="n">
        <f aca="false">SUM(G123/E123*100)</f>
        <v>420.893074792244</v>
      </c>
      <c r="I123" s="70" t="n">
        <f aca="false">SUM(G123/F123*100)</f>
        <v>14.0772809578552</v>
      </c>
      <c r="J123" s="64"/>
      <c r="K123" s="64"/>
      <c r="L123" s="64"/>
      <c r="M123" s="64"/>
      <c r="N123" s="64"/>
      <c r="O123" s="64"/>
      <c r="P123" s="64"/>
      <c r="Q123" s="64"/>
    </row>
    <row r="124" s="65" customFormat="true" ht="12.75" hidden="false" customHeight="false" outlineLevel="0" collapsed="false">
      <c r="A124" s="140"/>
      <c r="B124" s="80" t="n">
        <v>4221</v>
      </c>
      <c r="C124" s="72"/>
      <c r="D124" s="146" t="s">
        <v>157</v>
      </c>
      <c r="E124" s="74" t="n">
        <v>0</v>
      </c>
      <c r="F124" s="74" t="n">
        <v>5000</v>
      </c>
      <c r="G124" s="74" t="n">
        <v>0</v>
      </c>
      <c r="H124" s="70" t="n">
        <v>0</v>
      </c>
      <c r="I124" s="70" t="n">
        <f aca="false">SUM(G124/F124*100)</f>
        <v>0</v>
      </c>
      <c r="J124" s="64"/>
      <c r="K124" s="64"/>
      <c r="L124" s="64"/>
      <c r="M124" s="64"/>
      <c r="N124" s="64"/>
      <c r="O124" s="64"/>
      <c r="P124" s="64"/>
      <c r="Q124" s="64"/>
    </row>
    <row r="125" s="65" customFormat="true" ht="12.75" hidden="false" customHeight="false" outlineLevel="0" collapsed="false">
      <c r="A125" s="140"/>
      <c r="B125" s="80" t="n">
        <v>4223</v>
      </c>
      <c r="C125" s="72"/>
      <c r="D125" s="146" t="s">
        <v>158</v>
      </c>
      <c r="E125" s="74" t="n">
        <v>451.25</v>
      </c>
      <c r="F125" s="74" t="n">
        <v>5000</v>
      </c>
      <c r="G125" s="74" t="n">
        <v>0</v>
      </c>
      <c r="H125" s="70" t="n">
        <v>0</v>
      </c>
      <c r="I125" s="70" t="n">
        <f aca="false">SUM(G125/F125*100)</f>
        <v>0</v>
      </c>
      <c r="J125" s="64"/>
      <c r="K125" s="64"/>
      <c r="L125" s="64"/>
      <c r="M125" s="64"/>
      <c r="N125" s="64"/>
      <c r="O125" s="64"/>
      <c r="P125" s="64"/>
      <c r="Q125" s="64"/>
    </row>
    <row r="126" s="65" customFormat="true" ht="12.75" hidden="false" customHeight="false" outlineLevel="0" collapsed="false">
      <c r="A126" s="140"/>
      <c r="B126" s="80" t="n">
        <v>4224</v>
      </c>
      <c r="C126" s="72"/>
      <c r="D126" s="146" t="s">
        <v>96</v>
      </c>
      <c r="E126" s="74" t="n">
        <v>0</v>
      </c>
      <c r="F126" s="74" t="n">
        <v>491.81</v>
      </c>
      <c r="G126" s="74" t="n">
        <v>0</v>
      </c>
      <c r="H126" s="70" t="n">
        <v>0</v>
      </c>
      <c r="I126" s="70" t="n">
        <f aca="false">SUM(G126/F126*100)</f>
        <v>0</v>
      </c>
      <c r="J126" s="64"/>
      <c r="K126" s="64"/>
      <c r="L126" s="64"/>
      <c r="M126" s="64"/>
      <c r="N126" s="64"/>
      <c r="O126" s="64"/>
      <c r="P126" s="64"/>
      <c r="Q126" s="64"/>
    </row>
    <row r="127" s="65" customFormat="true" ht="12.75" hidden="false" customHeight="false" outlineLevel="0" collapsed="false">
      <c r="A127" s="140"/>
      <c r="B127" s="80" t="n">
        <v>4227</v>
      </c>
      <c r="C127" s="72"/>
      <c r="D127" s="146" t="s">
        <v>159</v>
      </c>
      <c r="E127" s="74" t="n">
        <v>0</v>
      </c>
      <c r="F127" s="74" t="n">
        <v>3000</v>
      </c>
      <c r="G127" s="74" t="n">
        <v>1899.28</v>
      </c>
      <c r="H127" s="70" t="n">
        <v>0</v>
      </c>
      <c r="I127" s="70" t="n">
        <f aca="false">SUM(G127/F127*100)</f>
        <v>63.3093333333333</v>
      </c>
      <c r="J127" s="64"/>
      <c r="K127" s="64"/>
      <c r="L127" s="64"/>
      <c r="M127" s="64"/>
      <c r="N127" s="64"/>
      <c r="O127" s="64"/>
      <c r="P127" s="64"/>
      <c r="Q127" s="64"/>
    </row>
    <row r="128" s="65" customFormat="true" ht="12.75" hidden="false" customHeight="false" outlineLevel="0" collapsed="false">
      <c r="A128" s="143"/>
      <c r="B128" s="134"/>
      <c r="C128" s="87" t="s">
        <v>44</v>
      </c>
      <c r="D128" s="135" t="s">
        <v>160</v>
      </c>
      <c r="E128" s="104" t="n">
        <f aca="false">E121+E79</f>
        <v>686688.34</v>
      </c>
      <c r="F128" s="104" t="n">
        <f aca="false">F121+F79</f>
        <v>1543988.82</v>
      </c>
      <c r="G128" s="104" t="n">
        <f aca="false">G121+G79</f>
        <v>530767.21</v>
      </c>
      <c r="H128" s="70" t="n">
        <f aca="false">SUM(G128/E128*100)</f>
        <v>77.2937559999927</v>
      </c>
      <c r="I128" s="70" t="n">
        <f aca="false">SUM(G128/F128*100)</f>
        <v>34.3763635542387</v>
      </c>
      <c r="J128" s="64"/>
      <c r="K128" s="64"/>
      <c r="L128" s="64"/>
      <c r="M128" s="64"/>
      <c r="N128" s="64"/>
      <c r="O128" s="64"/>
      <c r="P128" s="64"/>
      <c r="Q128" s="64"/>
    </row>
    <row r="129" s="65" customFormat="true" ht="12.75" hidden="false" customHeight="false" outlineLevel="0" collapsed="false">
      <c r="A129" s="129"/>
      <c r="B129" s="66" t="s">
        <v>161</v>
      </c>
      <c r="C129" s="84"/>
      <c r="D129" s="128" t="s">
        <v>85</v>
      </c>
      <c r="E129" s="69" t="n">
        <f aca="false">E130+E132</f>
        <v>0</v>
      </c>
      <c r="F129" s="69" t="n">
        <f aca="false">F130+F132</f>
        <v>18020.2</v>
      </c>
      <c r="G129" s="69" t="n">
        <f aca="false">G130+G132</f>
        <v>0</v>
      </c>
      <c r="H129" s="70" t="n">
        <v>0</v>
      </c>
      <c r="I129" s="70" t="n">
        <f aca="false">SUM(G129/F129*100)</f>
        <v>0</v>
      </c>
      <c r="J129" s="64"/>
      <c r="K129" s="64"/>
      <c r="L129" s="64"/>
      <c r="M129" s="64"/>
      <c r="N129" s="64"/>
      <c r="O129" s="64"/>
      <c r="P129" s="64"/>
      <c r="Q129" s="64"/>
    </row>
    <row r="130" s="65" customFormat="true" ht="12.75" hidden="false" customHeight="false" outlineLevel="0" collapsed="false">
      <c r="A130" s="129"/>
      <c r="B130" s="66" t="s">
        <v>106</v>
      </c>
      <c r="C130" s="84"/>
      <c r="D130" s="145" t="s">
        <v>86</v>
      </c>
      <c r="E130" s="69" t="n">
        <f aca="false">SUM(E131)</f>
        <v>0</v>
      </c>
      <c r="F130" s="69" t="n">
        <f aca="false">SUM(F131)</f>
        <v>17657.16</v>
      </c>
      <c r="G130" s="69" t="n">
        <v>0</v>
      </c>
      <c r="H130" s="70" t="n">
        <v>0</v>
      </c>
      <c r="I130" s="70" t="n">
        <f aca="false">SUM(G130/F130*100)</f>
        <v>0</v>
      </c>
      <c r="J130" s="64"/>
      <c r="K130" s="64"/>
      <c r="L130" s="64"/>
      <c r="M130" s="64"/>
      <c r="N130" s="64"/>
      <c r="O130" s="64"/>
      <c r="P130" s="64"/>
      <c r="Q130" s="64"/>
    </row>
    <row r="131" s="65" customFormat="true" ht="12.75" hidden="false" customHeight="false" outlineLevel="0" collapsed="false">
      <c r="A131" s="129"/>
      <c r="B131" s="71" t="s">
        <v>108</v>
      </c>
      <c r="C131" s="84"/>
      <c r="D131" s="146" t="s">
        <v>87</v>
      </c>
      <c r="E131" s="74" t="n">
        <v>0</v>
      </c>
      <c r="F131" s="74" t="n">
        <v>17657.16</v>
      </c>
      <c r="G131" s="74" t="n">
        <v>0</v>
      </c>
      <c r="H131" s="70" t="n">
        <v>0</v>
      </c>
      <c r="I131" s="70" t="n">
        <f aca="false">SUM(G131/F131*100)</f>
        <v>0</v>
      </c>
      <c r="J131" s="64"/>
      <c r="K131" s="64"/>
      <c r="L131" s="64"/>
      <c r="M131" s="64"/>
      <c r="N131" s="64"/>
      <c r="O131" s="64"/>
      <c r="P131" s="64"/>
      <c r="Q131" s="64"/>
    </row>
    <row r="132" s="65" customFormat="true" ht="12.75" hidden="false" customHeight="false" outlineLevel="0" collapsed="false">
      <c r="A132" s="129"/>
      <c r="B132" s="66" t="s">
        <v>77</v>
      </c>
      <c r="C132" s="84"/>
      <c r="D132" s="145" t="s">
        <v>78</v>
      </c>
      <c r="E132" s="69" t="n">
        <v>0</v>
      </c>
      <c r="F132" s="69" t="n">
        <f aca="false">SUM(F133)</f>
        <v>363.04</v>
      </c>
      <c r="G132" s="69" t="n">
        <v>0</v>
      </c>
      <c r="H132" s="70" t="n">
        <v>0</v>
      </c>
      <c r="I132" s="70" t="n">
        <f aca="false">SUM(G132/F132*100)</f>
        <v>0</v>
      </c>
      <c r="J132" s="64"/>
      <c r="K132" s="64"/>
      <c r="L132" s="64"/>
      <c r="M132" s="64"/>
      <c r="N132" s="64"/>
      <c r="O132" s="64"/>
      <c r="P132" s="64"/>
      <c r="Q132" s="64"/>
    </row>
    <row r="133" s="148" customFormat="true" ht="13.5" hidden="false" customHeight="true" outlineLevel="0" collapsed="false">
      <c r="A133" s="129"/>
      <c r="B133" s="66" t="s">
        <v>162</v>
      </c>
      <c r="C133" s="84"/>
      <c r="D133" s="68" t="s">
        <v>118</v>
      </c>
      <c r="E133" s="69" t="n">
        <f aca="false">SUM(E134)</f>
        <v>0</v>
      </c>
      <c r="F133" s="69" t="n">
        <f aca="false">SUM(F134)</f>
        <v>363.04</v>
      </c>
      <c r="G133" s="69" t="n">
        <v>0</v>
      </c>
      <c r="H133" s="70" t="n">
        <v>0</v>
      </c>
      <c r="I133" s="70" t="n">
        <f aca="false">SUM(G133/F133*100)</f>
        <v>0</v>
      </c>
      <c r="J133" s="147"/>
      <c r="K133" s="147"/>
      <c r="L133" s="147"/>
      <c r="M133" s="147"/>
      <c r="N133" s="147"/>
      <c r="O133" s="147"/>
      <c r="P133" s="147"/>
      <c r="Q133" s="147"/>
    </row>
    <row r="134" s="65" customFormat="true" ht="13.5" hidden="false" customHeight="true" outlineLevel="0" collapsed="false">
      <c r="A134" s="129"/>
      <c r="B134" s="71" t="s">
        <v>163</v>
      </c>
      <c r="C134" s="84"/>
      <c r="D134" s="73" t="s">
        <v>122</v>
      </c>
      <c r="E134" s="74" t="n">
        <v>0</v>
      </c>
      <c r="F134" s="74" t="n">
        <v>363.04</v>
      </c>
      <c r="G134" s="74" t="n">
        <v>0</v>
      </c>
      <c r="H134" s="70" t="n">
        <v>0</v>
      </c>
      <c r="I134" s="70" t="n">
        <f aca="false">SUM(G134/F134*100)</f>
        <v>0</v>
      </c>
      <c r="J134" s="64"/>
      <c r="K134" s="64"/>
      <c r="L134" s="64"/>
      <c r="M134" s="64"/>
      <c r="N134" s="64"/>
      <c r="O134" s="64"/>
      <c r="P134" s="64"/>
      <c r="Q134" s="64"/>
    </row>
    <row r="135" s="65" customFormat="true" ht="13.5" hidden="false" customHeight="true" outlineLevel="0" collapsed="false">
      <c r="A135" s="143"/>
      <c r="B135" s="134"/>
      <c r="C135" s="87" t="s">
        <v>35</v>
      </c>
      <c r="D135" s="135" t="s">
        <v>164</v>
      </c>
      <c r="E135" s="104" t="n">
        <f aca="false">SUM(E129)</f>
        <v>0</v>
      </c>
      <c r="F135" s="104" t="n">
        <f aca="false">SUM(F129)</f>
        <v>18020.2</v>
      </c>
      <c r="G135" s="104" t="n">
        <v>0</v>
      </c>
      <c r="H135" s="70" t="n">
        <v>0</v>
      </c>
      <c r="I135" s="70" t="n">
        <f aca="false">SUM(G135/F135*100)</f>
        <v>0</v>
      </c>
      <c r="J135" s="64"/>
      <c r="K135" s="64"/>
      <c r="L135" s="64"/>
      <c r="M135" s="64"/>
      <c r="N135" s="64"/>
      <c r="O135" s="64"/>
      <c r="P135" s="64"/>
      <c r="Q135" s="64"/>
    </row>
    <row r="136" customFormat="false" ht="12.75" hidden="false" customHeight="false" outlineLevel="0" collapsed="false">
      <c r="A136" s="149"/>
      <c r="B136" s="150" t="n">
        <v>42</v>
      </c>
      <c r="C136" s="49"/>
      <c r="D136" s="149" t="s">
        <v>165</v>
      </c>
      <c r="E136" s="69" t="n">
        <f aca="false">SUM(E137)</f>
        <v>0</v>
      </c>
      <c r="F136" s="69" t="n">
        <f aca="false">SUM(F137)</f>
        <v>10500</v>
      </c>
      <c r="G136" s="69" t="n">
        <f aca="false">SUM(G137)</f>
        <v>0</v>
      </c>
      <c r="H136" s="70" t="n">
        <v>0</v>
      </c>
      <c r="I136" s="70" t="n">
        <f aca="false">SUM(G136/F136*100)</f>
        <v>0</v>
      </c>
    </row>
    <row r="137" customFormat="false" ht="12.75" hidden="false" customHeight="false" outlineLevel="0" collapsed="false">
      <c r="A137" s="149"/>
      <c r="B137" s="150" t="n">
        <v>422</v>
      </c>
      <c r="C137" s="49"/>
      <c r="D137" s="149" t="s">
        <v>95</v>
      </c>
      <c r="E137" s="69" t="n">
        <f aca="false">SUM(E138:E139)</f>
        <v>0</v>
      </c>
      <c r="F137" s="69" t="n">
        <f aca="false">SUM(F138:F139)</f>
        <v>10500</v>
      </c>
      <c r="G137" s="69" t="n">
        <f aca="false">SUM(G138:G139)</f>
        <v>0</v>
      </c>
      <c r="H137" s="70" t="n">
        <v>0</v>
      </c>
      <c r="I137" s="70" t="n">
        <f aca="false">SUM(G137/F137*100)</f>
        <v>0</v>
      </c>
    </row>
    <row r="138" customFormat="false" ht="12.75" hidden="false" customHeight="false" outlineLevel="0" collapsed="false">
      <c r="B138" s="151" t="n">
        <v>4221</v>
      </c>
      <c r="C138" s="110"/>
      <c r="D138" s="40" t="s">
        <v>157</v>
      </c>
      <c r="E138" s="74" t="n">
        <v>0</v>
      </c>
      <c r="F138" s="74" t="n">
        <v>5250</v>
      </c>
      <c r="G138" s="74" t="n">
        <v>0</v>
      </c>
      <c r="H138" s="70" t="n">
        <v>0</v>
      </c>
      <c r="I138" s="70" t="n">
        <f aca="false">SUM(G138/F138*100)</f>
        <v>0</v>
      </c>
    </row>
    <row r="139" customFormat="false" ht="12.75" hidden="false" customHeight="false" outlineLevel="0" collapsed="false">
      <c r="B139" s="151" t="n">
        <v>4221</v>
      </c>
      <c r="C139" s="110"/>
      <c r="D139" s="40" t="s">
        <v>166</v>
      </c>
      <c r="E139" s="74" t="n">
        <v>0</v>
      </c>
      <c r="F139" s="74" t="n">
        <v>5250</v>
      </c>
      <c r="G139" s="74" t="n">
        <v>0</v>
      </c>
      <c r="H139" s="70" t="n">
        <v>0</v>
      </c>
      <c r="I139" s="70" t="n">
        <f aca="false">SUM(G139/F139*100)</f>
        <v>0</v>
      </c>
    </row>
    <row r="140" customFormat="false" ht="12.75" hidden="false" customHeight="false" outlineLevel="0" collapsed="false">
      <c r="B140" s="152"/>
      <c r="C140" s="67" t="s">
        <v>167</v>
      </c>
      <c r="D140" s="149" t="s">
        <v>168</v>
      </c>
      <c r="E140" s="69" t="n">
        <f aca="false">SUM(E136)</f>
        <v>0</v>
      </c>
      <c r="F140" s="69" t="n">
        <f aca="false">SUM(F136)</f>
        <v>10500</v>
      </c>
      <c r="G140" s="69" t="n">
        <f aca="false">SUM(G136)</f>
        <v>0</v>
      </c>
      <c r="H140" s="70" t="n">
        <v>0</v>
      </c>
      <c r="I140" s="70" t="n">
        <f aca="false">SUM(G140/F140*100)</f>
        <v>0</v>
      </c>
    </row>
    <row r="141" customFormat="false" ht="12.75" hidden="false" customHeight="false" outlineLevel="0" collapsed="false">
      <c r="A141" s="43"/>
    </row>
    <row r="142" customFormat="false" ht="12.75" hidden="false" customHeight="false" outlineLevel="0" collapsed="false">
      <c r="A142" s="43"/>
    </row>
    <row r="143" customFormat="false" ht="12.75" hidden="false" customHeight="false" outlineLevel="0" collapsed="false">
      <c r="A143" s="153" t="s">
        <v>169</v>
      </c>
      <c r="B143" s="153"/>
      <c r="C143" s="153"/>
      <c r="D143" s="153"/>
      <c r="E143" s="153"/>
      <c r="F143" s="153"/>
      <c r="G143" s="153"/>
      <c r="H143" s="153"/>
      <c r="I143" s="153"/>
    </row>
    <row r="144" customFormat="false" ht="12.75" hidden="false" customHeight="false" outlineLevel="0" collapsed="false">
      <c r="A144" s="43"/>
    </row>
    <row r="145" customFormat="false" ht="25.5" hidden="false" customHeight="false" outlineLevel="0" collapsed="false">
      <c r="A145" s="154" t="s">
        <v>25</v>
      </c>
      <c r="B145" s="154"/>
      <c r="C145" s="154"/>
      <c r="D145" s="154"/>
      <c r="E145" s="155" t="s">
        <v>5</v>
      </c>
      <c r="F145" s="155" t="s">
        <v>6</v>
      </c>
      <c r="G145" s="155" t="s">
        <v>7</v>
      </c>
      <c r="H145" s="156" t="s">
        <v>26</v>
      </c>
      <c r="I145" s="156" t="s">
        <v>26</v>
      </c>
    </row>
    <row r="146" customFormat="false" ht="12.75" hidden="false" customHeight="false" outlineLevel="0" collapsed="false">
      <c r="A146" s="53" t="n">
        <v>1</v>
      </c>
      <c r="B146" s="53"/>
      <c r="C146" s="53"/>
      <c r="D146" s="53"/>
      <c r="E146" s="104" t="n">
        <v>2</v>
      </c>
      <c r="F146" s="83" t="n">
        <v>3</v>
      </c>
      <c r="G146" s="83" t="n">
        <v>4</v>
      </c>
      <c r="H146" s="56" t="s">
        <v>27</v>
      </c>
      <c r="I146" s="57" t="s">
        <v>28</v>
      </c>
    </row>
    <row r="147" customFormat="false" ht="12.75" hidden="false" customHeight="false" outlineLevel="0" collapsed="false">
      <c r="A147" s="105" t="n">
        <v>9</v>
      </c>
      <c r="B147" s="106"/>
      <c r="C147" s="105"/>
      <c r="D147" s="61" t="s">
        <v>71</v>
      </c>
      <c r="E147" s="62" t="n">
        <f aca="false">SUM(E148)</f>
        <v>53761.77</v>
      </c>
      <c r="F147" s="62" t="n">
        <f aca="false">SUM(F148)</f>
        <v>0</v>
      </c>
      <c r="G147" s="62" t="n">
        <f aca="false">SUM(G148)</f>
        <v>121268.38</v>
      </c>
      <c r="H147" s="63" t="n">
        <f aca="false">SUM(G147/E147*100)</f>
        <v>225.566196946269</v>
      </c>
      <c r="I147" s="63" t="n">
        <v>0</v>
      </c>
    </row>
    <row r="148" customFormat="false" ht="12.75" hidden="false" customHeight="false" outlineLevel="0" collapsed="false">
      <c r="A148" s="49"/>
      <c r="B148" s="66" t="n">
        <v>92</v>
      </c>
      <c r="C148" s="49"/>
      <c r="D148" s="107" t="s">
        <v>72</v>
      </c>
      <c r="E148" s="88" t="n">
        <f aca="false">SUM(E149)</f>
        <v>53761.77</v>
      </c>
      <c r="F148" s="88" t="n">
        <f aca="false">SUM(F149)</f>
        <v>0</v>
      </c>
      <c r="G148" s="88" t="n">
        <f aca="false">SUM(G149)</f>
        <v>121268.38</v>
      </c>
      <c r="H148" s="70" t="n">
        <f aca="false">SUM(G148/E148*100)</f>
        <v>225.566196946269</v>
      </c>
      <c r="I148" s="70" t="n">
        <v>0</v>
      </c>
    </row>
    <row r="149" customFormat="false" ht="12.75" hidden="false" customHeight="false" outlineLevel="0" collapsed="false">
      <c r="A149" s="49"/>
      <c r="B149" s="66" t="n">
        <v>922</v>
      </c>
      <c r="C149" s="49"/>
      <c r="D149" s="108" t="s">
        <v>73</v>
      </c>
      <c r="E149" s="88" t="n">
        <f aca="false">SUM(E150)</f>
        <v>53761.77</v>
      </c>
      <c r="F149" s="88" t="n">
        <f aca="false">SUM(F150:F150)</f>
        <v>0</v>
      </c>
      <c r="G149" s="88" t="n">
        <f aca="false">SUM(G150)</f>
        <v>121268.38</v>
      </c>
      <c r="H149" s="70" t="n">
        <f aca="false">SUM(G149/E149*100)</f>
        <v>225.566196946269</v>
      </c>
      <c r="I149" s="70" t="n">
        <v>0</v>
      </c>
    </row>
    <row r="150" customFormat="false" ht="12.75" hidden="false" customHeight="false" outlineLevel="0" collapsed="false">
      <c r="A150" s="109"/>
      <c r="B150" s="71" t="s">
        <v>170</v>
      </c>
      <c r="C150" s="110"/>
      <c r="D150" s="111" t="s">
        <v>171</v>
      </c>
      <c r="E150" s="90" t="n">
        <v>53761.77</v>
      </c>
      <c r="F150" s="90" t="n">
        <v>0</v>
      </c>
      <c r="G150" s="90" t="n">
        <v>121268.38</v>
      </c>
      <c r="H150" s="70" t="n">
        <f aca="false">G150/E150*100</f>
        <v>225.566196946269</v>
      </c>
      <c r="I150" s="70" t="n">
        <v>0</v>
      </c>
    </row>
    <row r="151" customFormat="false" ht="12.75" hidden="false" customHeight="false" outlineLevel="0" collapsed="false">
      <c r="A151" s="43"/>
    </row>
    <row r="152" customFormat="false" ht="12.75" hidden="false" customHeight="false" outlineLevel="0" collapsed="false">
      <c r="A152" s="43"/>
    </row>
  </sheetData>
  <sheetProtection sheet="true" password="f4b8" objects="true" scenarios="true"/>
  <mergeCells count="32">
    <mergeCell ref="A1:I1"/>
    <mergeCell ref="A2:I2"/>
    <mergeCell ref="A3:D3"/>
    <mergeCell ref="A4:D4"/>
    <mergeCell ref="A5:A31"/>
    <mergeCell ref="B28:B29"/>
    <mergeCell ref="D28:D29"/>
    <mergeCell ref="E28:E29"/>
    <mergeCell ref="H28:H29"/>
    <mergeCell ref="I28:I29"/>
    <mergeCell ref="B30:B31"/>
    <mergeCell ref="D30:D31"/>
    <mergeCell ref="E30:E31"/>
    <mergeCell ref="F30:F31"/>
    <mergeCell ref="G30:G31"/>
    <mergeCell ref="H30:H31"/>
    <mergeCell ref="I30:I31"/>
    <mergeCell ref="A32:D32"/>
    <mergeCell ref="A33:A35"/>
    <mergeCell ref="A36:I36"/>
    <mergeCell ref="A37:D37"/>
    <mergeCell ref="A38:D38"/>
    <mergeCell ref="A46:I46"/>
    <mergeCell ref="A47:D47"/>
    <mergeCell ref="A48:D48"/>
    <mergeCell ref="A51:A54"/>
    <mergeCell ref="A56:A64"/>
    <mergeCell ref="A66:A71"/>
    <mergeCell ref="A73:A77"/>
    <mergeCell ref="A143:I143"/>
    <mergeCell ref="A145:D145"/>
    <mergeCell ref="A146:D14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33" man="true" max="16383" min="0"/>
    <brk id="74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9.15625" defaultRowHeight="15.75" zeroHeight="false" outlineLevelRow="0" outlineLevelCol="0"/>
  <cols>
    <col collapsed="false" customWidth="true" hidden="false" outlineLevel="0" max="1" min="1" style="157" width="36.42"/>
    <col collapsed="false" customWidth="true" hidden="false" outlineLevel="0" max="2" min="2" style="157" width="17.58"/>
    <col collapsed="false" customWidth="true" hidden="false" outlineLevel="0" max="3" min="3" style="157" width="14.43"/>
    <col collapsed="false" customWidth="true" hidden="false" outlineLevel="0" max="6" min="4" style="157" width="16.29"/>
    <col collapsed="false" customWidth="false" hidden="false" outlineLevel="0" max="1024" min="7" style="157" width="9.14"/>
  </cols>
  <sheetData>
    <row r="1" customFormat="false" ht="15.75" hidden="false" customHeight="false" outlineLevel="0" collapsed="false">
      <c r="A1" s="2"/>
      <c r="B1" s="2"/>
      <c r="C1" s="2"/>
      <c r="D1" s="2"/>
      <c r="E1" s="2"/>
      <c r="F1" s="2"/>
    </row>
    <row r="2" customFormat="false" ht="15.75" hidden="false" customHeight="true" outlineLevel="0" collapsed="false">
      <c r="A2" s="2" t="s">
        <v>0</v>
      </c>
      <c r="B2" s="2"/>
      <c r="C2" s="2"/>
      <c r="D2" s="2"/>
      <c r="E2" s="2"/>
      <c r="F2" s="2"/>
    </row>
    <row r="3" customFormat="false" ht="15.75" hidden="false" customHeight="true" outlineLevel="0" collapsed="false">
      <c r="A3" s="2" t="s">
        <v>172</v>
      </c>
      <c r="B3" s="2"/>
      <c r="C3" s="2"/>
      <c r="D3" s="2"/>
      <c r="E3" s="2"/>
      <c r="F3" s="2"/>
    </row>
    <row r="4" customFormat="false" ht="15.75" hidden="false" customHeight="false" outlineLevel="0" collapsed="false">
      <c r="A4" s="158"/>
      <c r="B4" s="158"/>
      <c r="C4" s="158"/>
      <c r="D4" s="158"/>
      <c r="E4" s="159"/>
      <c r="F4" s="159"/>
    </row>
    <row r="5" customFormat="false" ht="15.75" hidden="false" customHeight="true" outlineLevel="0" collapsed="false">
      <c r="A5" s="2" t="s">
        <v>173</v>
      </c>
      <c r="B5" s="2"/>
      <c r="C5" s="2"/>
      <c r="D5" s="2"/>
      <c r="E5" s="2"/>
      <c r="F5" s="2"/>
    </row>
    <row r="6" customFormat="false" ht="15.75" hidden="false" customHeight="false" outlineLevel="0" collapsed="false">
      <c r="A6" s="158"/>
      <c r="B6" s="158"/>
      <c r="C6" s="158"/>
      <c r="D6" s="158"/>
      <c r="E6" s="159"/>
      <c r="F6" s="159"/>
    </row>
    <row r="7" customFormat="false" ht="15.75" hidden="false" customHeight="true" outlineLevel="0" collapsed="false">
      <c r="A7" s="2" t="s">
        <v>174</v>
      </c>
      <c r="B7" s="2"/>
      <c r="C7" s="2"/>
      <c r="D7" s="2"/>
      <c r="E7" s="2"/>
      <c r="F7" s="2"/>
    </row>
    <row r="8" customFormat="false" ht="15.75" hidden="false" customHeight="false" outlineLevel="0" collapsed="false">
      <c r="A8" s="158"/>
      <c r="B8" s="158"/>
      <c r="C8" s="158"/>
      <c r="D8" s="158"/>
      <c r="E8" s="159"/>
      <c r="F8" s="159"/>
    </row>
    <row r="9" s="162" customFormat="true" ht="30" hidden="false" customHeight="false" outlineLevel="0" collapsed="false">
      <c r="A9" s="160" t="s">
        <v>175</v>
      </c>
      <c r="B9" s="161" t="s">
        <v>5</v>
      </c>
      <c r="C9" s="161" t="s">
        <v>6</v>
      </c>
      <c r="D9" s="161" t="s">
        <v>7</v>
      </c>
      <c r="E9" s="161" t="s">
        <v>26</v>
      </c>
      <c r="F9" s="161" t="s">
        <v>26</v>
      </c>
    </row>
    <row r="10" s="165" customFormat="true" ht="11.25" hidden="false" customHeight="false" outlineLevel="0" collapsed="false">
      <c r="A10" s="163" t="n">
        <v>1</v>
      </c>
      <c r="B10" s="164" t="n">
        <v>2</v>
      </c>
      <c r="C10" s="164" t="n">
        <v>3</v>
      </c>
      <c r="D10" s="164" t="n">
        <v>4</v>
      </c>
      <c r="E10" s="164" t="s">
        <v>27</v>
      </c>
      <c r="F10" s="164" t="s">
        <v>28</v>
      </c>
    </row>
    <row r="11" s="165" customFormat="true" ht="15" hidden="false" customHeight="false" outlineLevel="0" collapsed="false">
      <c r="A11" s="166" t="s">
        <v>176</v>
      </c>
      <c r="B11" s="167" t="n">
        <f aca="false">SUM(B12)</f>
        <v>686237.09</v>
      </c>
      <c r="C11" s="167" t="n">
        <f aca="false">SUM(C12)</f>
        <v>1543988.82</v>
      </c>
      <c r="D11" s="167" t="n">
        <f aca="false">SUM(D12)</f>
        <v>530767.21</v>
      </c>
      <c r="E11" s="168" t="n">
        <f aca="false">D11/B11*100</f>
        <v>77.344582176402</v>
      </c>
      <c r="F11" s="168" t="n">
        <v>34</v>
      </c>
    </row>
    <row r="12" s="162" customFormat="true" ht="17.25" hidden="false" customHeight="true" outlineLevel="0" collapsed="false">
      <c r="A12" s="169" t="s">
        <v>177</v>
      </c>
      <c r="B12" s="170" t="n">
        <f aca="false">SUM(B13:B13)</f>
        <v>686237.09</v>
      </c>
      <c r="C12" s="170" t="n">
        <f aca="false">SUM(C13:C13)</f>
        <v>1543988.82</v>
      </c>
      <c r="D12" s="170" t="n">
        <f aca="false">SUM(D13:D13)</f>
        <v>530767.21</v>
      </c>
      <c r="E12" s="171" t="n">
        <f aca="false">SUM(D12/B12*100)</f>
        <v>77.344582176402</v>
      </c>
      <c r="F12" s="171" t="n">
        <f aca="false">SUM(D12/C12*100)</f>
        <v>34.3763635542387</v>
      </c>
    </row>
    <row r="13" s="162" customFormat="true" ht="15" hidden="false" customHeight="false" outlineLevel="0" collapsed="false">
      <c r="A13" s="169" t="s">
        <v>178</v>
      </c>
      <c r="B13" s="170" t="n">
        <v>686237.09</v>
      </c>
      <c r="C13" s="172" t="n">
        <v>1543988.82</v>
      </c>
      <c r="D13" s="173" t="n">
        <v>530767.21</v>
      </c>
      <c r="E13" s="171" t="n">
        <f aca="false">SUM(D13/B13*100)</f>
        <v>77.344582176402</v>
      </c>
      <c r="F13" s="171" t="n">
        <f aca="false">SUM(D13/C13*100)</f>
        <v>34.3763635542387</v>
      </c>
    </row>
  </sheetData>
  <sheetProtection sheet="true" password="f4b8" objects="true" scenarios="true"/>
  <mergeCells count="5">
    <mergeCell ref="A1:F1"/>
    <mergeCell ref="A2:F2"/>
    <mergeCell ref="A3:F3"/>
    <mergeCell ref="A5:F5"/>
    <mergeCell ref="A7:F7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G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8671875" defaultRowHeight="15.75" zeroHeight="false" outlineLevelRow="0" outlineLevelCol="0"/>
  <cols>
    <col collapsed="false" customWidth="true" hidden="false" outlineLevel="0" max="1" min="1" style="157" width="8"/>
    <col collapsed="false" customWidth="true" hidden="false" outlineLevel="0" max="2" min="2" style="157" width="8.71"/>
    <col collapsed="false" customWidth="true" hidden="false" outlineLevel="0" max="3" min="3" style="157" width="5.43"/>
    <col collapsed="false" customWidth="true" hidden="false" outlineLevel="0" max="4" min="4" style="157" width="32.29"/>
    <col collapsed="false" customWidth="true" hidden="false" outlineLevel="0" max="9" min="5" style="157" width="13.29"/>
    <col collapsed="false" customWidth="false" hidden="false" outlineLevel="0" max="1024" min="10" style="157" width="8.86"/>
  </cols>
  <sheetData>
    <row r="1" customFormat="false" ht="15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174"/>
    </row>
    <row r="2" customFormat="false" ht="21" hidden="false" customHeight="true" outlineLevel="0" collapsed="false">
      <c r="A2" s="175" t="s">
        <v>172</v>
      </c>
      <c r="B2" s="175"/>
      <c r="C2" s="175"/>
      <c r="D2" s="175"/>
      <c r="E2" s="175"/>
      <c r="F2" s="175"/>
      <c r="G2" s="175"/>
      <c r="H2" s="175"/>
      <c r="I2" s="175"/>
    </row>
    <row r="3" customFormat="false" ht="15.75" hidden="false" customHeight="false" outlineLevel="0" collapsed="false">
      <c r="A3" s="176"/>
      <c r="B3" s="176"/>
      <c r="C3" s="176"/>
      <c r="D3" s="176"/>
      <c r="E3" s="176"/>
      <c r="F3" s="176"/>
      <c r="G3" s="176"/>
      <c r="H3" s="177"/>
      <c r="I3" s="177"/>
    </row>
    <row r="4" customFormat="false" ht="15.75" hidden="false" customHeight="true" outlineLevel="0" collapsed="false">
      <c r="A4" s="175" t="s">
        <v>179</v>
      </c>
      <c r="B4" s="175"/>
      <c r="C4" s="175"/>
      <c r="D4" s="175"/>
      <c r="E4" s="175"/>
      <c r="F4" s="175"/>
      <c r="G4" s="175"/>
      <c r="H4" s="175"/>
      <c r="I4" s="175"/>
    </row>
    <row r="5" s="162" customFormat="true" ht="45" hidden="false" customHeight="false" outlineLevel="0" collapsed="false">
      <c r="A5" s="178" t="s">
        <v>180</v>
      </c>
      <c r="B5" s="178" t="s">
        <v>181</v>
      </c>
      <c r="C5" s="178" t="s">
        <v>182</v>
      </c>
      <c r="D5" s="178" t="s">
        <v>25</v>
      </c>
      <c r="E5" s="178" t="s">
        <v>5</v>
      </c>
      <c r="F5" s="178" t="s">
        <v>6</v>
      </c>
      <c r="G5" s="178" t="s">
        <v>7</v>
      </c>
      <c r="H5" s="178" t="s">
        <v>26</v>
      </c>
      <c r="I5" s="178" t="s">
        <v>26</v>
      </c>
    </row>
    <row r="6" s="180" customFormat="true" ht="12" hidden="false" customHeight="false" outlineLevel="0" collapsed="false">
      <c r="A6" s="179" t="n">
        <v>1</v>
      </c>
      <c r="B6" s="179"/>
      <c r="C6" s="179"/>
      <c r="D6" s="179"/>
      <c r="E6" s="179" t="n">
        <v>2</v>
      </c>
      <c r="F6" s="179" t="n">
        <v>3</v>
      </c>
      <c r="G6" s="179" t="n">
        <v>4</v>
      </c>
      <c r="H6" s="179" t="s">
        <v>27</v>
      </c>
      <c r="I6" s="179" t="s">
        <v>28</v>
      </c>
    </row>
    <row r="7" customFormat="false" ht="31.5" hidden="false" customHeight="false" outlineLevel="0" collapsed="false">
      <c r="A7" s="181" t="n">
        <v>8</v>
      </c>
      <c r="B7" s="182"/>
      <c r="C7" s="182"/>
      <c r="D7" s="182" t="s">
        <v>183</v>
      </c>
      <c r="E7" s="183" t="n">
        <f aca="false">SUM(E8)</f>
        <v>0</v>
      </c>
      <c r="F7" s="183" t="n">
        <f aca="false">SUM(F8)</f>
        <v>0</v>
      </c>
      <c r="G7" s="183" t="n">
        <f aca="false">SUM(G8)</f>
        <v>0</v>
      </c>
      <c r="H7" s="184" t="e">
        <f aca="false">SUM(G7/E7*100)</f>
        <v>#DIV/0!</v>
      </c>
      <c r="I7" s="184" t="e">
        <f aca="false">SUM(G7/F7*100)</f>
        <v>#DIV/0!</v>
      </c>
    </row>
    <row r="8" s="193" customFormat="true" ht="15.75" hidden="false" customHeight="false" outlineLevel="0" collapsed="false">
      <c r="A8" s="185"/>
      <c r="B8" s="186" t="n">
        <v>84</v>
      </c>
      <c r="C8" s="187"/>
      <c r="D8" s="188" t="s">
        <v>184</v>
      </c>
      <c r="E8" s="189" t="n">
        <f aca="false">SUM(E9)</f>
        <v>0</v>
      </c>
      <c r="F8" s="189"/>
      <c r="G8" s="189" t="n">
        <f aca="false">SUM(G9)</f>
        <v>0</v>
      </c>
      <c r="H8" s="184" t="e">
        <f aca="false">SUM(G8/E8*100)</f>
        <v>#DIV/0!</v>
      </c>
      <c r="I8" s="184" t="e">
        <f aca="false">SUM(G8/F8*100)</f>
        <v>#DIV/0!</v>
      </c>
      <c r="J8" s="190"/>
      <c r="K8" s="191"/>
      <c r="L8" s="190"/>
      <c r="M8" s="192"/>
      <c r="S8" s="190"/>
      <c r="T8" s="191"/>
      <c r="U8" s="190"/>
      <c r="V8" s="192"/>
      <c r="AB8" s="190"/>
      <c r="AC8" s="191"/>
      <c r="AD8" s="190"/>
      <c r="AE8" s="192"/>
      <c r="AK8" s="190"/>
      <c r="AL8" s="191"/>
      <c r="AM8" s="190"/>
      <c r="AN8" s="192"/>
      <c r="AT8" s="190"/>
      <c r="AU8" s="191"/>
      <c r="AV8" s="190"/>
      <c r="AW8" s="192"/>
      <c r="BC8" s="190"/>
      <c r="BD8" s="191"/>
      <c r="BE8" s="190"/>
      <c r="BF8" s="192"/>
      <c r="BL8" s="190"/>
      <c r="BM8" s="191"/>
      <c r="BN8" s="190"/>
      <c r="BO8" s="192"/>
      <c r="BU8" s="190"/>
      <c r="BV8" s="191"/>
      <c r="BW8" s="190"/>
      <c r="BX8" s="192"/>
      <c r="CD8" s="190"/>
      <c r="CE8" s="191"/>
      <c r="CF8" s="190"/>
      <c r="CG8" s="192"/>
      <c r="CM8" s="190"/>
      <c r="CN8" s="191"/>
      <c r="CO8" s="190"/>
      <c r="CP8" s="192"/>
      <c r="CV8" s="190"/>
      <c r="CW8" s="191"/>
      <c r="CX8" s="190"/>
      <c r="CY8" s="192"/>
      <c r="DE8" s="190"/>
      <c r="DF8" s="191"/>
      <c r="DG8" s="190"/>
      <c r="DH8" s="192"/>
      <c r="DN8" s="190"/>
      <c r="DO8" s="191"/>
      <c r="DP8" s="190"/>
      <c r="DQ8" s="192"/>
      <c r="DW8" s="190"/>
      <c r="DX8" s="191"/>
      <c r="DY8" s="190"/>
      <c r="DZ8" s="192"/>
      <c r="EF8" s="190"/>
      <c r="EG8" s="191"/>
      <c r="EH8" s="190"/>
      <c r="EI8" s="192"/>
      <c r="EO8" s="190"/>
      <c r="EP8" s="191"/>
      <c r="EQ8" s="190"/>
      <c r="ER8" s="192"/>
      <c r="EX8" s="190"/>
      <c r="EY8" s="191"/>
      <c r="EZ8" s="190"/>
      <c r="FA8" s="192"/>
      <c r="FG8" s="190"/>
      <c r="FH8" s="191"/>
      <c r="FI8" s="190"/>
      <c r="FJ8" s="192"/>
      <c r="FP8" s="190"/>
      <c r="FQ8" s="191"/>
      <c r="FR8" s="190"/>
      <c r="FS8" s="192"/>
      <c r="FY8" s="190"/>
      <c r="FZ8" s="191"/>
      <c r="GA8" s="190"/>
      <c r="GB8" s="192"/>
      <c r="GH8" s="190"/>
      <c r="GI8" s="191"/>
      <c r="GJ8" s="190"/>
      <c r="GK8" s="192"/>
      <c r="GQ8" s="190"/>
      <c r="GR8" s="191"/>
      <c r="GS8" s="190"/>
      <c r="GT8" s="192"/>
      <c r="GZ8" s="190"/>
      <c r="HA8" s="191"/>
      <c r="HB8" s="190"/>
      <c r="HC8" s="192"/>
      <c r="HI8" s="190"/>
      <c r="HJ8" s="191"/>
      <c r="HK8" s="190"/>
      <c r="HL8" s="192"/>
      <c r="HR8" s="190"/>
      <c r="HS8" s="191"/>
      <c r="HT8" s="190"/>
      <c r="HU8" s="192"/>
      <c r="IA8" s="190"/>
      <c r="IB8" s="191"/>
      <c r="IC8" s="190"/>
      <c r="ID8" s="192"/>
      <c r="IJ8" s="190"/>
      <c r="IK8" s="191"/>
      <c r="IL8" s="190"/>
      <c r="IM8" s="192"/>
      <c r="IS8" s="190"/>
      <c r="IT8" s="191"/>
      <c r="IU8" s="190"/>
      <c r="IV8" s="192"/>
      <c r="JB8" s="190"/>
      <c r="JC8" s="191"/>
      <c r="JD8" s="190"/>
      <c r="JE8" s="192"/>
      <c r="JK8" s="190"/>
      <c r="JL8" s="191"/>
      <c r="JM8" s="190"/>
      <c r="JN8" s="192"/>
      <c r="JT8" s="190"/>
      <c r="JU8" s="191"/>
      <c r="JV8" s="190"/>
      <c r="JW8" s="192"/>
      <c r="KC8" s="190"/>
      <c r="KD8" s="191"/>
      <c r="KE8" s="190"/>
      <c r="KF8" s="192"/>
      <c r="KL8" s="190"/>
      <c r="KM8" s="191"/>
      <c r="KN8" s="190"/>
      <c r="KO8" s="192"/>
      <c r="KU8" s="190"/>
      <c r="KV8" s="191"/>
      <c r="KW8" s="190"/>
      <c r="KX8" s="192"/>
      <c r="LD8" s="190"/>
      <c r="LE8" s="191"/>
      <c r="LF8" s="190"/>
      <c r="LG8" s="192"/>
      <c r="LM8" s="190"/>
      <c r="LN8" s="191"/>
      <c r="LO8" s="190"/>
      <c r="LP8" s="192"/>
      <c r="LV8" s="190"/>
      <c r="LW8" s="191"/>
      <c r="LX8" s="190"/>
      <c r="LY8" s="192"/>
      <c r="ME8" s="190"/>
      <c r="MF8" s="191"/>
      <c r="MG8" s="190"/>
      <c r="MH8" s="192"/>
      <c r="MN8" s="190"/>
      <c r="MO8" s="191"/>
      <c r="MP8" s="190"/>
      <c r="MQ8" s="192"/>
      <c r="MW8" s="190"/>
      <c r="MX8" s="191"/>
      <c r="MY8" s="190"/>
      <c r="MZ8" s="192"/>
      <c r="NF8" s="190"/>
      <c r="NG8" s="191"/>
      <c r="NH8" s="190"/>
      <c r="NI8" s="192"/>
      <c r="NO8" s="190"/>
      <c r="NP8" s="191"/>
      <c r="NQ8" s="190"/>
      <c r="NR8" s="192"/>
      <c r="NX8" s="190"/>
      <c r="NY8" s="191"/>
      <c r="NZ8" s="190"/>
      <c r="OA8" s="192"/>
      <c r="OG8" s="190"/>
      <c r="OH8" s="191"/>
      <c r="OI8" s="190"/>
      <c r="OJ8" s="192"/>
      <c r="OP8" s="190"/>
      <c r="OQ8" s="191"/>
      <c r="OR8" s="190"/>
      <c r="OS8" s="192"/>
      <c r="OY8" s="190"/>
      <c r="OZ8" s="191"/>
      <c r="PA8" s="190"/>
      <c r="PB8" s="192"/>
      <c r="PH8" s="190"/>
      <c r="PI8" s="191"/>
      <c r="PJ8" s="190"/>
      <c r="PK8" s="192"/>
      <c r="PQ8" s="190"/>
      <c r="PR8" s="191"/>
      <c r="PS8" s="190"/>
      <c r="PT8" s="192"/>
      <c r="PZ8" s="190"/>
      <c r="QA8" s="191"/>
      <c r="QB8" s="190"/>
      <c r="QC8" s="192"/>
      <c r="QI8" s="190"/>
      <c r="QJ8" s="191"/>
      <c r="QK8" s="190"/>
      <c r="QL8" s="192"/>
      <c r="QR8" s="190"/>
      <c r="QS8" s="191"/>
      <c r="QT8" s="190"/>
      <c r="QU8" s="192"/>
      <c r="RA8" s="190"/>
      <c r="RB8" s="191"/>
      <c r="RC8" s="190"/>
      <c r="RD8" s="192"/>
      <c r="RJ8" s="190"/>
      <c r="RK8" s="191"/>
      <c r="RL8" s="190"/>
      <c r="RM8" s="192"/>
      <c r="RS8" s="190"/>
      <c r="RT8" s="191"/>
      <c r="RU8" s="190"/>
      <c r="RV8" s="192"/>
      <c r="SB8" s="190"/>
      <c r="SC8" s="191"/>
      <c r="SD8" s="190"/>
      <c r="SE8" s="192"/>
      <c r="SK8" s="190"/>
      <c r="SL8" s="191"/>
      <c r="SM8" s="190"/>
      <c r="SN8" s="192"/>
      <c r="ST8" s="190"/>
      <c r="SU8" s="191"/>
      <c r="SV8" s="190"/>
      <c r="SW8" s="192"/>
      <c r="TC8" s="190"/>
      <c r="TD8" s="191"/>
      <c r="TE8" s="190"/>
      <c r="TF8" s="192"/>
      <c r="TL8" s="190"/>
      <c r="TM8" s="191"/>
      <c r="TN8" s="190"/>
      <c r="TO8" s="192"/>
      <c r="TU8" s="190"/>
      <c r="TV8" s="191"/>
      <c r="TW8" s="190"/>
      <c r="TX8" s="192"/>
      <c r="UD8" s="190"/>
      <c r="UE8" s="191"/>
      <c r="UF8" s="190"/>
      <c r="UG8" s="192"/>
      <c r="UM8" s="190"/>
      <c r="UN8" s="191"/>
      <c r="UO8" s="190"/>
      <c r="UP8" s="192"/>
      <c r="UV8" s="190"/>
      <c r="UW8" s="191"/>
      <c r="UX8" s="190"/>
      <c r="UY8" s="192"/>
      <c r="VE8" s="190"/>
      <c r="VF8" s="191"/>
      <c r="VG8" s="190"/>
      <c r="VH8" s="192"/>
      <c r="VN8" s="190"/>
      <c r="VO8" s="191"/>
      <c r="VP8" s="190"/>
      <c r="VQ8" s="192"/>
      <c r="VW8" s="190"/>
      <c r="VX8" s="191"/>
      <c r="VY8" s="190"/>
      <c r="VZ8" s="192"/>
      <c r="WF8" s="190"/>
      <c r="WG8" s="191"/>
      <c r="WH8" s="190"/>
      <c r="WI8" s="192"/>
      <c r="WO8" s="190"/>
      <c r="WP8" s="191"/>
      <c r="WQ8" s="190"/>
      <c r="WR8" s="192"/>
      <c r="WX8" s="190"/>
      <c r="WY8" s="191"/>
      <c r="WZ8" s="190"/>
      <c r="XA8" s="192"/>
      <c r="XG8" s="190"/>
      <c r="XH8" s="191"/>
      <c r="XI8" s="190"/>
      <c r="XJ8" s="192"/>
      <c r="XP8" s="190"/>
      <c r="XQ8" s="191"/>
      <c r="XR8" s="190"/>
      <c r="XS8" s="192"/>
      <c r="XY8" s="190"/>
      <c r="XZ8" s="191"/>
      <c r="YA8" s="190"/>
      <c r="YB8" s="192"/>
      <c r="YH8" s="190"/>
      <c r="YI8" s="191"/>
      <c r="YJ8" s="190"/>
      <c r="YK8" s="192"/>
      <c r="YQ8" s="190"/>
      <c r="YR8" s="191"/>
      <c r="YS8" s="190"/>
      <c r="YT8" s="192"/>
      <c r="YZ8" s="190"/>
      <c r="ZA8" s="191"/>
      <c r="ZB8" s="190"/>
      <c r="ZC8" s="192"/>
      <c r="ZI8" s="190"/>
      <c r="ZJ8" s="191"/>
      <c r="ZK8" s="190"/>
      <c r="ZL8" s="192"/>
      <c r="ZR8" s="190"/>
      <c r="ZS8" s="191"/>
      <c r="ZT8" s="190"/>
      <c r="ZU8" s="192"/>
      <c r="AAA8" s="190"/>
      <c r="AAB8" s="191"/>
      <c r="AAC8" s="190"/>
      <c r="AAD8" s="192"/>
      <c r="AAJ8" s="190"/>
      <c r="AAK8" s="191"/>
      <c r="AAL8" s="190"/>
      <c r="AAM8" s="192"/>
      <c r="AAS8" s="190"/>
      <c r="AAT8" s="191"/>
      <c r="AAU8" s="190"/>
      <c r="AAV8" s="192"/>
      <c r="ABB8" s="190"/>
      <c r="ABC8" s="191"/>
      <c r="ABD8" s="190"/>
      <c r="ABE8" s="192"/>
      <c r="ABK8" s="190"/>
      <c r="ABL8" s="191"/>
      <c r="ABM8" s="190"/>
      <c r="ABN8" s="192"/>
      <c r="ABT8" s="190"/>
      <c r="ABU8" s="191"/>
      <c r="ABV8" s="190"/>
      <c r="ABW8" s="192"/>
      <c r="ACC8" s="190"/>
      <c r="ACD8" s="191"/>
      <c r="ACE8" s="190"/>
      <c r="ACF8" s="192"/>
      <c r="ACL8" s="190"/>
      <c r="ACM8" s="191"/>
      <c r="ACN8" s="190"/>
      <c r="ACO8" s="192"/>
      <c r="ACU8" s="190"/>
      <c r="ACV8" s="191"/>
      <c r="ACW8" s="190"/>
      <c r="ACX8" s="192"/>
      <c r="ADD8" s="190"/>
      <c r="ADE8" s="191"/>
      <c r="ADF8" s="190"/>
      <c r="ADG8" s="192"/>
      <c r="ADM8" s="190"/>
      <c r="ADN8" s="191"/>
      <c r="ADO8" s="190"/>
      <c r="ADP8" s="192"/>
      <c r="ADV8" s="190"/>
      <c r="ADW8" s="191"/>
      <c r="ADX8" s="190"/>
      <c r="ADY8" s="192"/>
      <c r="AEE8" s="190"/>
      <c r="AEF8" s="191"/>
      <c r="AEG8" s="190"/>
      <c r="AEH8" s="192"/>
      <c r="AEN8" s="190"/>
      <c r="AEO8" s="191"/>
      <c r="AEP8" s="190"/>
      <c r="AEQ8" s="192"/>
      <c r="AEW8" s="190"/>
      <c r="AEX8" s="191"/>
      <c r="AEY8" s="190"/>
      <c r="AEZ8" s="192"/>
      <c r="AFF8" s="190"/>
      <c r="AFG8" s="191"/>
      <c r="AFH8" s="190"/>
      <c r="AFI8" s="192"/>
      <c r="AFO8" s="190"/>
      <c r="AFP8" s="191"/>
      <c r="AFQ8" s="190"/>
      <c r="AFR8" s="192"/>
      <c r="AFX8" s="190"/>
      <c r="AFY8" s="191"/>
      <c r="AFZ8" s="190"/>
      <c r="AGA8" s="192"/>
      <c r="AGG8" s="190"/>
      <c r="AGH8" s="191"/>
      <c r="AGI8" s="190"/>
      <c r="AGJ8" s="192"/>
      <c r="AGP8" s="190"/>
      <c r="AGQ8" s="191"/>
      <c r="AGR8" s="190"/>
      <c r="AGS8" s="192"/>
      <c r="AGY8" s="190"/>
      <c r="AGZ8" s="191"/>
      <c r="AHA8" s="190"/>
      <c r="AHB8" s="192"/>
      <c r="AHH8" s="190"/>
      <c r="AHI8" s="191"/>
      <c r="AHJ8" s="190"/>
      <c r="AHK8" s="192"/>
      <c r="AHQ8" s="190"/>
      <c r="AHR8" s="191"/>
      <c r="AHS8" s="190"/>
      <c r="AHT8" s="192"/>
      <c r="AHZ8" s="190"/>
      <c r="AIA8" s="191"/>
      <c r="AIB8" s="190"/>
      <c r="AIC8" s="192"/>
      <c r="AII8" s="190"/>
      <c r="AIJ8" s="191"/>
      <c r="AIK8" s="190"/>
      <c r="AIL8" s="192"/>
      <c r="AIR8" s="190"/>
      <c r="AIS8" s="191"/>
      <c r="AIT8" s="190"/>
      <c r="AIU8" s="192"/>
      <c r="AJA8" s="190"/>
      <c r="AJB8" s="191"/>
      <c r="AJC8" s="190"/>
      <c r="AJD8" s="192"/>
      <c r="AJJ8" s="190"/>
      <c r="AJK8" s="191"/>
      <c r="AJL8" s="190"/>
      <c r="AJM8" s="192"/>
      <c r="AJS8" s="190"/>
      <c r="AJT8" s="191"/>
      <c r="AJU8" s="190"/>
      <c r="AJV8" s="192"/>
      <c r="AKB8" s="190"/>
      <c r="AKC8" s="191"/>
      <c r="AKD8" s="190"/>
      <c r="AKE8" s="192"/>
      <c r="AKK8" s="190"/>
      <c r="AKL8" s="191"/>
      <c r="AKM8" s="190"/>
      <c r="AKN8" s="192"/>
      <c r="AKT8" s="190"/>
      <c r="AKU8" s="191"/>
      <c r="AKV8" s="190"/>
      <c r="AKW8" s="192"/>
      <c r="ALC8" s="190"/>
      <c r="ALD8" s="191"/>
      <c r="ALE8" s="190"/>
      <c r="ALF8" s="192"/>
      <c r="ALL8" s="190"/>
      <c r="ALM8" s="191"/>
      <c r="ALN8" s="190"/>
      <c r="ALO8" s="192"/>
      <c r="ALU8" s="190"/>
      <c r="ALV8" s="191"/>
      <c r="ALW8" s="190"/>
      <c r="ALX8" s="192"/>
      <c r="AMD8" s="190"/>
      <c r="AME8" s="191"/>
      <c r="AMF8" s="190"/>
      <c r="AMG8" s="192"/>
    </row>
    <row r="9" s="193" customFormat="true" ht="47.25" hidden="false" customHeight="false" outlineLevel="0" collapsed="false">
      <c r="A9" s="185"/>
      <c r="B9" s="194" t="s">
        <v>185</v>
      </c>
      <c r="C9" s="195"/>
      <c r="D9" s="196" t="s">
        <v>186</v>
      </c>
      <c r="E9" s="197" t="n">
        <f aca="false">SUM(E10)</f>
        <v>0</v>
      </c>
      <c r="F9" s="197"/>
      <c r="G9" s="197" t="n">
        <f aca="false">SUM(G10)</f>
        <v>0</v>
      </c>
      <c r="H9" s="184" t="e">
        <f aca="false">SUM(G9/E9*100)</f>
        <v>#DIV/0!</v>
      </c>
      <c r="I9" s="184"/>
      <c r="J9" s="190"/>
      <c r="K9" s="191"/>
      <c r="L9" s="190"/>
      <c r="M9" s="192"/>
      <c r="S9" s="190"/>
      <c r="T9" s="191"/>
      <c r="U9" s="190"/>
      <c r="V9" s="192"/>
      <c r="AB9" s="190"/>
      <c r="AC9" s="191"/>
      <c r="AD9" s="190"/>
      <c r="AE9" s="192"/>
      <c r="AK9" s="190"/>
      <c r="AL9" s="191"/>
      <c r="AM9" s="190"/>
      <c r="AN9" s="192"/>
      <c r="AT9" s="190"/>
      <c r="AU9" s="191"/>
      <c r="AV9" s="190"/>
      <c r="AW9" s="192"/>
      <c r="BC9" s="190"/>
      <c r="BD9" s="191"/>
      <c r="BE9" s="190"/>
      <c r="BF9" s="192"/>
      <c r="BL9" s="190"/>
      <c r="BM9" s="191"/>
      <c r="BN9" s="190"/>
      <c r="BO9" s="192"/>
      <c r="BU9" s="190"/>
      <c r="BV9" s="191"/>
      <c r="BW9" s="190"/>
      <c r="BX9" s="192"/>
      <c r="CD9" s="190"/>
      <c r="CE9" s="191"/>
      <c r="CF9" s="190"/>
      <c r="CG9" s="192"/>
      <c r="CM9" s="190"/>
      <c r="CN9" s="191"/>
      <c r="CO9" s="190"/>
      <c r="CP9" s="192"/>
      <c r="CV9" s="190"/>
      <c r="CW9" s="191"/>
      <c r="CX9" s="190"/>
      <c r="CY9" s="192"/>
      <c r="DE9" s="190"/>
      <c r="DF9" s="191"/>
      <c r="DG9" s="190"/>
      <c r="DH9" s="192"/>
      <c r="DN9" s="190"/>
      <c r="DO9" s="191"/>
      <c r="DP9" s="190"/>
      <c r="DQ9" s="192"/>
      <c r="DW9" s="190"/>
      <c r="DX9" s="191"/>
      <c r="DY9" s="190"/>
      <c r="DZ9" s="192"/>
      <c r="EF9" s="190"/>
      <c r="EG9" s="191"/>
      <c r="EH9" s="190"/>
      <c r="EI9" s="192"/>
      <c r="EO9" s="190"/>
      <c r="EP9" s="191"/>
      <c r="EQ9" s="190"/>
      <c r="ER9" s="192"/>
      <c r="EX9" s="190"/>
      <c r="EY9" s="191"/>
      <c r="EZ9" s="190"/>
      <c r="FA9" s="192"/>
      <c r="FG9" s="190"/>
      <c r="FH9" s="191"/>
      <c r="FI9" s="190"/>
      <c r="FJ9" s="192"/>
      <c r="FP9" s="190"/>
      <c r="FQ9" s="191"/>
      <c r="FR9" s="190"/>
      <c r="FS9" s="192"/>
      <c r="FY9" s="190"/>
      <c r="FZ9" s="191"/>
      <c r="GA9" s="190"/>
      <c r="GB9" s="192"/>
      <c r="GH9" s="190"/>
      <c r="GI9" s="191"/>
      <c r="GJ9" s="190"/>
      <c r="GK9" s="192"/>
      <c r="GQ9" s="190"/>
      <c r="GR9" s="191"/>
      <c r="GS9" s="190"/>
      <c r="GT9" s="192"/>
      <c r="GZ9" s="190"/>
      <c r="HA9" s="191"/>
      <c r="HB9" s="190"/>
      <c r="HC9" s="192"/>
      <c r="HI9" s="190"/>
      <c r="HJ9" s="191"/>
      <c r="HK9" s="190"/>
      <c r="HL9" s="192"/>
      <c r="HR9" s="190"/>
      <c r="HS9" s="191"/>
      <c r="HT9" s="190"/>
      <c r="HU9" s="192"/>
      <c r="IA9" s="190"/>
      <c r="IB9" s="191"/>
      <c r="IC9" s="190"/>
      <c r="ID9" s="192"/>
      <c r="IJ9" s="190"/>
      <c r="IK9" s="191"/>
      <c r="IL9" s="190"/>
      <c r="IM9" s="192"/>
      <c r="IS9" s="190"/>
      <c r="IT9" s="191"/>
      <c r="IU9" s="190"/>
      <c r="IV9" s="192"/>
      <c r="JB9" s="190"/>
      <c r="JC9" s="191"/>
      <c r="JD9" s="190"/>
      <c r="JE9" s="192"/>
      <c r="JK9" s="190"/>
      <c r="JL9" s="191"/>
      <c r="JM9" s="190"/>
      <c r="JN9" s="192"/>
      <c r="JT9" s="190"/>
      <c r="JU9" s="191"/>
      <c r="JV9" s="190"/>
      <c r="JW9" s="192"/>
      <c r="KC9" s="190"/>
      <c r="KD9" s="191"/>
      <c r="KE9" s="190"/>
      <c r="KF9" s="192"/>
      <c r="KL9" s="190"/>
      <c r="KM9" s="191"/>
      <c r="KN9" s="190"/>
      <c r="KO9" s="192"/>
      <c r="KU9" s="190"/>
      <c r="KV9" s="191"/>
      <c r="KW9" s="190"/>
      <c r="KX9" s="192"/>
      <c r="LD9" s="190"/>
      <c r="LE9" s="191"/>
      <c r="LF9" s="190"/>
      <c r="LG9" s="192"/>
      <c r="LM9" s="190"/>
      <c r="LN9" s="191"/>
      <c r="LO9" s="190"/>
      <c r="LP9" s="192"/>
      <c r="LV9" s="190"/>
      <c r="LW9" s="191"/>
      <c r="LX9" s="190"/>
      <c r="LY9" s="192"/>
      <c r="ME9" s="190"/>
      <c r="MF9" s="191"/>
      <c r="MG9" s="190"/>
      <c r="MH9" s="192"/>
      <c r="MN9" s="190"/>
      <c r="MO9" s="191"/>
      <c r="MP9" s="190"/>
      <c r="MQ9" s="192"/>
      <c r="MW9" s="190"/>
      <c r="MX9" s="191"/>
      <c r="MY9" s="190"/>
      <c r="MZ9" s="192"/>
      <c r="NF9" s="190"/>
      <c r="NG9" s="191"/>
      <c r="NH9" s="190"/>
      <c r="NI9" s="192"/>
      <c r="NO9" s="190"/>
      <c r="NP9" s="191"/>
      <c r="NQ9" s="190"/>
      <c r="NR9" s="192"/>
      <c r="NX9" s="190"/>
      <c r="NY9" s="191"/>
      <c r="NZ9" s="190"/>
      <c r="OA9" s="192"/>
      <c r="OG9" s="190"/>
      <c r="OH9" s="191"/>
      <c r="OI9" s="190"/>
      <c r="OJ9" s="192"/>
      <c r="OP9" s="190"/>
      <c r="OQ9" s="191"/>
      <c r="OR9" s="190"/>
      <c r="OS9" s="192"/>
      <c r="OY9" s="190"/>
      <c r="OZ9" s="191"/>
      <c r="PA9" s="190"/>
      <c r="PB9" s="192"/>
      <c r="PH9" s="190"/>
      <c r="PI9" s="191"/>
      <c r="PJ9" s="190"/>
      <c r="PK9" s="192"/>
      <c r="PQ9" s="190"/>
      <c r="PR9" s="191"/>
      <c r="PS9" s="190"/>
      <c r="PT9" s="192"/>
      <c r="PZ9" s="190"/>
      <c r="QA9" s="191"/>
      <c r="QB9" s="190"/>
      <c r="QC9" s="192"/>
      <c r="QI9" s="190"/>
      <c r="QJ9" s="191"/>
      <c r="QK9" s="190"/>
      <c r="QL9" s="192"/>
      <c r="QR9" s="190"/>
      <c r="QS9" s="191"/>
      <c r="QT9" s="190"/>
      <c r="QU9" s="192"/>
      <c r="RA9" s="190"/>
      <c r="RB9" s="191"/>
      <c r="RC9" s="190"/>
      <c r="RD9" s="192"/>
      <c r="RJ9" s="190"/>
      <c r="RK9" s="191"/>
      <c r="RL9" s="190"/>
      <c r="RM9" s="192"/>
      <c r="RS9" s="190"/>
      <c r="RT9" s="191"/>
      <c r="RU9" s="190"/>
      <c r="RV9" s="192"/>
      <c r="SB9" s="190"/>
      <c r="SC9" s="191"/>
      <c r="SD9" s="190"/>
      <c r="SE9" s="192"/>
      <c r="SK9" s="190"/>
      <c r="SL9" s="191"/>
      <c r="SM9" s="190"/>
      <c r="SN9" s="192"/>
      <c r="ST9" s="190"/>
      <c r="SU9" s="191"/>
      <c r="SV9" s="190"/>
      <c r="SW9" s="192"/>
      <c r="TC9" s="190"/>
      <c r="TD9" s="191"/>
      <c r="TE9" s="190"/>
      <c r="TF9" s="192"/>
      <c r="TL9" s="190"/>
      <c r="TM9" s="191"/>
      <c r="TN9" s="190"/>
      <c r="TO9" s="192"/>
      <c r="TU9" s="190"/>
      <c r="TV9" s="191"/>
      <c r="TW9" s="190"/>
      <c r="TX9" s="192"/>
      <c r="UD9" s="190"/>
      <c r="UE9" s="191"/>
      <c r="UF9" s="190"/>
      <c r="UG9" s="192"/>
      <c r="UM9" s="190"/>
      <c r="UN9" s="191"/>
      <c r="UO9" s="190"/>
      <c r="UP9" s="192"/>
      <c r="UV9" s="190"/>
      <c r="UW9" s="191"/>
      <c r="UX9" s="190"/>
      <c r="UY9" s="192"/>
      <c r="VE9" s="190"/>
      <c r="VF9" s="191"/>
      <c r="VG9" s="190"/>
      <c r="VH9" s="192"/>
      <c r="VN9" s="190"/>
      <c r="VO9" s="191"/>
      <c r="VP9" s="190"/>
      <c r="VQ9" s="192"/>
      <c r="VW9" s="190"/>
      <c r="VX9" s="191"/>
      <c r="VY9" s="190"/>
      <c r="VZ9" s="192"/>
      <c r="WF9" s="190"/>
      <c r="WG9" s="191"/>
      <c r="WH9" s="190"/>
      <c r="WI9" s="192"/>
      <c r="WO9" s="190"/>
      <c r="WP9" s="191"/>
      <c r="WQ9" s="190"/>
      <c r="WR9" s="192"/>
      <c r="WX9" s="190"/>
      <c r="WY9" s="191"/>
      <c r="WZ9" s="190"/>
      <c r="XA9" s="192"/>
      <c r="XG9" s="190"/>
      <c r="XH9" s="191"/>
      <c r="XI9" s="190"/>
      <c r="XJ9" s="192"/>
      <c r="XP9" s="190"/>
      <c r="XQ9" s="191"/>
      <c r="XR9" s="190"/>
      <c r="XS9" s="192"/>
      <c r="XY9" s="190"/>
      <c r="XZ9" s="191"/>
      <c r="YA9" s="190"/>
      <c r="YB9" s="192"/>
      <c r="YH9" s="190"/>
      <c r="YI9" s="191"/>
      <c r="YJ9" s="190"/>
      <c r="YK9" s="192"/>
      <c r="YQ9" s="190"/>
      <c r="YR9" s="191"/>
      <c r="YS9" s="190"/>
      <c r="YT9" s="192"/>
      <c r="YZ9" s="190"/>
      <c r="ZA9" s="191"/>
      <c r="ZB9" s="190"/>
      <c r="ZC9" s="192"/>
      <c r="ZI9" s="190"/>
      <c r="ZJ9" s="191"/>
      <c r="ZK9" s="190"/>
      <c r="ZL9" s="192"/>
      <c r="ZR9" s="190"/>
      <c r="ZS9" s="191"/>
      <c r="ZT9" s="190"/>
      <c r="ZU9" s="192"/>
      <c r="AAA9" s="190"/>
      <c r="AAB9" s="191"/>
      <c r="AAC9" s="190"/>
      <c r="AAD9" s="192"/>
      <c r="AAJ9" s="190"/>
      <c r="AAK9" s="191"/>
      <c r="AAL9" s="190"/>
      <c r="AAM9" s="192"/>
      <c r="AAS9" s="190"/>
      <c r="AAT9" s="191"/>
      <c r="AAU9" s="190"/>
      <c r="AAV9" s="192"/>
      <c r="ABB9" s="190"/>
      <c r="ABC9" s="191"/>
      <c r="ABD9" s="190"/>
      <c r="ABE9" s="192"/>
      <c r="ABK9" s="190"/>
      <c r="ABL9" s="191"/>
      <c r="ABM9" s="190"/>
      <c r="ABN9" s="192"/>
      <c r="ABT9" s="190"/>
      <c r="ABU9" s="191"/>
      <c r="ABV9" s="190"/>
      <c r="ABW9" s="192"/>
      <c r="ACC9" s="190"/>
      <c r="ACD9" s="191"/>
      <c r="ACE9" s="190"/>
      <c r="ACF9" s="192"/>
      <c r="ACL9" s="190"/>
      <c r="ACM9" s="191"/>
      <c r="ACN9" s="190"/>
      <c r="ACO9" s="192"/>
      <c r="ACU9" s="190"/>
      <c r="ACV9" s="191"/>
      <c r="ACW9" s="190"/>
      <c r="ACX9" s="192"/>
      <c r="ADD9" s="190"/>
      <c r="ADE9" s="191"/>
      <c r="ADF9" s="190"/>
      <c r="ADG9" s="192"/>
      <c r="ADM9" s="190"/>
      <c r="ADN9" s="191"/>
      <c r="ADO9" s="190"/>
      <c r="ADP9" s="192"/>
      <c r="ADV9" s="190"/>
      <c r="ADW9" s="191"/>
      <c r="ADX9" s="190"/>
      <c r="ADY9" s="192"/>
      <c r="AEE9" s="190"/>
      <c r="AEF9" s="191"/>
      <c r="AEG9" s="190"/>
      <c r="AEH9" s="192"/>
      <c r="AEN9" s="190"/>
      <c r="AEO9" s="191"/>
      <c r="AEP9" s="190"/>
      <c r="AEQ9" s="192"/>
      <c r="AEW9" s="190"/>
      <c r="AEX9" s="191"/>
      <c r="AEY9" s="190"/>
      <c r="AEZ9" s="192"/>
      <c r="AFF9" s="190"/>
      <c r="AFG9" s="191"/>
      <c r="AFH9" s="190"/>
      <c r="AFI9" s="192"/>
      <c r="AFO9" s="190"/>
      <c r="AFP9" s="191"/>
      <c r="AFQ9" s="190"/>
      <c r="AFR9" s="192"/>
      <c r="AFX9" s="190"/>
      <c r="AFY9" s="191"/>
      <c r="AFZ9" s="190"/>
      <c r="AGA9" s="192"/>
      <c r="AGG9" s="190"/>
      <c r="AGH9" s="191"/>
      <c r="AGI9" s="190"/>
      <c r="AGJ9" s="192"/>
      <c r="AGP9" s="190"/>
      <c r="AGQ9" s="191"/>
      <c r="AGR9" s="190"/>
      <c r="AGS9" s="192"/>
      <c r="AGY9" s="190"/>
      <c r="AGZ9" s="191"/>
      <c r="AHA9" s="190"/>
      <c r="AHB9" s="192"/>
      <c r="AHH9" s="190"/>
      <c r="AHI9" s="191"/>
      <c r="AHJ9" s="190"/>
      <c r="AHK9" s="192"/>
      <c r="AHQ9" s="190"/>
      <c r="AHR9" s="191"/>
      <c r="AHS9" s="190"/>
      <c r="AHT9" s="192"/>
      <c r="AHZ9" s="190"/>
      <c r="AIA9" s="191"/>
      <c r="AIB9" s="190"/>
      <c r="AIC9" s="192"/>
      <c r="AII9" s="190"/>
      <c r="AIJ9" s="191"/>
      <c r="AIK9" s="190"/>
      <c r="AIL9" s="192"/>
      <c r="AIR9" s="190"/>
      <c r="AIS9" s="191"/>
      <c r="AIT9" s="190"/>
      <c r="AIU9" s="192"/>
      <c r="AJA9" s="190"/>
      <c r="AJB9" s="191"/>
      <c r="AJC9" s="190"/>
      <c r="AJD9" s="192"/>
      <c r="AJJ9" s="190"/>
      <c r="AJK9" s="191"/>
      <c r="AJL9" s="190"/>
      <c r="AJM9" s="192"/>
      <c r="AJS9" s="190"/>
      <c r="AJT9" s="191"/>
      <c r="AJU9" s="190"/>
      <c r="AJV9" s="192"/>
      <c r="AKB9" s="190"/>
      <c r="AKC9" s="191"/>
      <c r="AKD9" s="190"/>
      <c r="AKE9" s="192"/>
      <c r="AKK9" s="190"/>
      <c r="AKL9" s="191"/>
      <c r="AKM9" s="190"/>
      <c r="AKN9" s="192"/>
      <c r="AKT9" s="190"/>
      <c r="AKU9" s="191"/>
      <c r="AKV9" s="190"/>
      <c r="AKW9" s="192"/>
      <c r="ALC9" s="190"/>
      <c r="ALD9" s="191"/>
      <c r="ALE9" s="190"/>
      <c r="ALF9" s="192"/>
      <c r="ALL9" s="190"/>
      <c r="ALM9" s="191"/>
      <c r="ALN9" s="190"/>
      <c r="ALO9" s="192"/>
      <c r="ALU9" s="190"/>
      <c r="ALV9" s="191"/>
      <c r="ALW9" s="190"/>
      <c r="ALX9" s="192"/>
      <c r="AMD9" s="190"/>
      <c r="AME9" s="191"/>
      <c r="AMF9" s="190"/>
      <c r="AMG9" s="192"/>
    </row>
    <row r="10" s="193" customFormat="true" ht="31.5" hidden="false" customHeight="false" outlineLevel="0" collapsed="false">
      <c r="A10" s="198"/>
      <c r="B10" s="199" t="n">
        <v>8422</v>
      </c>
      <c r="C10" s="200"/>
      <c r="D10" s="201" t="s">
        <v>187</v>
      </c>
      <c r="E10" s="197"/>
      <c r="F10" s="197"/>
      <c r="G10" s="202"/>
      <c r="H10" s="203" t="e">
        <f aca="false">SUM(G10/E10*100)</f>
        <v>#DIV/0!</v>
      </c>
      <c r="I10" s="203"/>
      <c r="J10" s="190"/>
      <c r="K10" s="191"/>
      <c r="L10" s="190"/>
      <c r="M10" s="192"/>
      <c r="S10" s="190"/>
      <c r="T10" s="191"/>
      <c r="U10" s="190"/>
      <c r="V10" s="192"/>
      <c r="AB10" s="190"/>
      <c r="AC10" s="191"/>
      <c r="AD10" s="190"/>
      <c r="AE10" s="192"/>
      <c r="AK10" s="190"/>
      <c r="AL10" s="191"/>
      <c r="AM10" s="190"/>
      <c r="AN10" s="192"/>
      <c r="AT10" s="190"/>
      <c r="AU10" s="191"/>
      <c r="AV10" s="190"/>
      <c r="AW10" s="192"/>
      <c r="BC10" s="190"/>
      <c r="BD10" s="191"/>
      <c r="BE10" s="190"/>
      <c r="BF10" s="192"/>
      <c r="BL10" s="190"/>
      <c r="BM10" s="191"/>
      <c r="BN10" s="190"/>
      <c r="BO10" s="192"/>
      <c r="BU10" s="190"/>
      <c r="BV10" s="191"/>
      <c r="BW10" s="190"/>
      <c r="BX10" s="192"/>
      <c r="CD10" s="190"/>
      <c r="CE10" s="191"/>
      <c r="CF10" s="190"/>
      <c r="CG10" s="192"/>
      <c r="CM10" s="190"/>
      <c r="CN10" s="191"/>
      <c r="CO10" s="190"/>
      <c r="CP10" s="192"/>
      <c r="CV10" s="190"/>
      <c r="CW10" s="191"/>
      <c r="CX10" s="190"/>
      <c r="CY10" s="192"/>
      <c r="DE10" s="190"/>
      <c r="DF10" s="191"/>
      <c r="DG10" s="190"/>
      <c r="DH10" s="192"/>
      <c r="DN10" s="190"/>
      <c r="DO10" s="191"/>
      <c r="DP10" s="190"/>
      <c r="DQ10" s="192"/>
      <c r="DW10" s="190"/>
      <c r="DX10" s="191"/>
      <c r="DY10" s="190"/>
      <c r="DZ10" s="192"/>
      <c r="EF10" s="190"/>
      <c r="EG10" s="191"/>
      <c r="EH10" s="190"/>
      <c r="EI10" s="192"/>
      <c r="EO10" s="190"/>
      <c r="EP10" s="191"/>
      <c r="EQ10" s="190"/>
      <c r="ER10" s="192"/>
      <c r="EX10" s="190"/>
      <c r="EY10" s="191"/>
      <c r="EZ10" s="190"/>
      <c r="FA10" s="192"/>
      <c r="FG10" s="190"/>
      <c r="FH10" s="191"/>
      <c r="FI10" s="190"/>
      <c r="FJ10" s="192"/>
      <c r="FP10" s="190"/>
      <c r="FQ10" s="191"/>
      <c r="FR10" s="190"/>
      <c r="FS10" s="192"/>
      <c r="FY10" s="190"/>
      <c r="FZ10" s="191"/>
      <c r="GA10" s="190"/>
      <c r="GB10" s="192"/>
      <c r="GH10" s="190"/>
      <c r="GI10" s="191"/>
      <c r="GJ10" s="190"/>
      <c r="GK10" s="192"/>
      <c r="GQ10" s="190"/>
      <c r="GR10" s="191"/>
      <c r="GS10" s="190"/>
      <c r="GT10" s="192"/>
      <c r="GZ10" s="190"/>
      <c r="HA10" s="191"/>
      <c r="HB10" s="190"/>
      <c r="HC10" s="192"/>
      <c r="HI10" s="190"/>
      <c r="HJ10" s="191"/>
      <c r="HK10" s="190"/>
      <c r="HL10" s="192"/>
      <c r="HR10" s="190"/>
      <c r="HS10" s="191"/>
      <c r="HT10" s="190"/>
      <c r="HU10" s="192"/>
      <c r="IA10" s="190"/>
      <c r="IB10" s="191"/>
      <c r="IC10" s="190"/>
      <c r="ID10" s="192"/>
      <c r="IJ10" s="190"/>
      <c r="IK10" s="191"/>
      <c r="IL10" s="190"/>
      <c r="IM10" s="192"/>
      <c r="IS10" s="190"/>
      <c r="IT10" s="191"/>
      <c r="IU10" s="190"/>
      <c r="IV10" s="192"/>
      <c r="JB10" s="190"/>
      <c r="JC10" s="191"/>
      <c r="JD10" s="190"/>
      <c r="JE10" s="192"/>
      <c r="JK10" s="190"/>
      <c r="JL10" s="191"/>
      <c r="JM10" s="190"/>
      <c r="JN10" s="192"/>
      <c r="JT10" s="190"/>
      <c r="JU10" s="191"/>
      <c r="JV10" s="190"/>
      <c r="JW10" s="192"/>
      <c r="KC10" s="190"/>
      <c r="KD10" s="191"/>
      <c r="KE10" s="190"/>
      <c r="KF10" s="192"/>
      <c r="KL10" s="190"/>
      <c r="KM10" s="191"/>
      <c r="KN10" s="190"/>
      <c r="KO10" s="192"/>
      <c r="KU10" s="190"/>
      <c r="KV10" s="191"/>
      <c r="KW10" s="190"/>
      <c r="KX10" s="192"/>
      <c r="LD10" s="190"/>
      <c r="LE10" s="191"/>
      <c r="LF10" s="190"/>
      <c r="LG10" s="192"/>
      <c r="LM10" s="190"/>
      <c r="LN10" s="191"/>
      <c r="LO10" s="190"/>
      <c r="LP10" s="192"/>
      <c r="LV10" s="190"/>
      <c r="LW10" s="191"/>
      <c r="LX10" s="190"/>
      <c r="LY10" s="192"/>
      <c r="ME10" s="190"/>
      <c r="MF10" s="191"/>
      <c r="MG10" s="190"/>
      <c r="MH10" s="192"/>
      <c r="MN10" s="190"/>
      <c r="MO10" s="191"/>
      <c r="MP10" s="190"/>
      <c r="MQ10" s="192"/>
      <c r="MW10" s="190"/>
      <c r="MX10" s="191"/>
      <c r="MY10" s="190"/>
      <c r="MZ10" s="192"/>
      <c r="NF10" s="190"/>
      <c r="NG10" s="191"/>
      <c r="NH10" s="190"/>
      <c r="NI10" s="192"/>
      <c r="NO10" s="190"/>
      <c r="NP10" s="191"/>
      <c r="NQ10" s="190"/>
      <c r="NR10" s="192"/>
      <c r="NX10" s="190"/>
      <c r="NY10" s="191"/>
      <c r="NZ10" s="190"/>
      <c r="OA10" s="192"/>
      <c r="OG10" s="190"/>
      <c r="OH10" s="191"/>
      <c r="OI10" s="190"/>
      <c r="OJ10" s="192"/>
      <c r="OP10" s="190"/>
      <c r="OQ10" s="191"/>
      <c r="OR10" s="190"/>
      <c r="OS10" s="192"/>
      <c r="OY10" s="190"/>
      <c r="OZ10" s="191"/>
      <c r="PA10" s="190"/>
      <c r="PB10" s="192"/>
      <c r="PH10" s="190"/>
      <c r="PI10" s="191"/>
      <c r="PJ10" s="190"/>
      <c r="PK10" s="192"/>
      <c r="PQ10" s="190"/>
      <c r="PR10" s="191"/>
      <c r="PS10" s="190"/>
      <c r="PT10" s="192"/>
      <c r="PZ10" s="190"/>
      <c r="QA10" s="191"/>
      <c r="QB10" s="190"/>
      <c r="QC10" s="192"/>
      <c r="QI10" s="190"/>
      <c r="QJ10" s="191"/>
      <c r="QK10" s="190"/>
      <c r="QL10" s="192"/>
      <c r="QR10" s="190"/>
      <c r="QS10" s="191"/>
      <c r="QT10" s="190"/>
      <c r="QU10" s="192"/>
      <c r="RA10" s="190"/>
      <c r="RB10" s="191"/>
      <c r="RC10" s="190"/>
      <c r="RD10" s="192"/>
      <c r="RJ10" s="190"/>
      <c r="RK10" s="191"/>
      <c r="RL10" s="190"/>
      <c r="RM10" s="192"/>
      <c r="RS10" s="190"/>
      <c r="RT10" s="191"/>
      <c r="RU10" s="190"/>
      <c r="RV10" s="192"/>
      <c r="SB10" s="190"/>
      <c r="SC10" s="191"/>
      <c r="SD10" s="190"/>
      <c r="SE10" s="192"/>
      <c r="SK10" s="190"/>
      <c r="SL10" s="191"/>
      <c r="SM10" s="190"/>
      <c r="SN10" s="192"/>
      <c r="ST10" s="190"/>
      <c r="SU10" s="191"/>
      <c r="SV10" s="190"/>
      <c r="SW10" s="192"/>
      <c r="TC10" s="190"/>
      <c r="TD10" s="191"/>
      <c r="TE10" s="190"/>
      <c r="TF10" s="192"/>
      <c r="TL10" s="190"/>
      <c r="TM10" s="191"/>
      <c r="TN10" s="190"/>
      <c r="TO10" s="192"/>
      <c r="TU10" s="190"/>
      <c r="TV10" s="191"/>
      <c r="TW10" s="190"/>
      <c r="TX10" s="192"/>
      <c r="UD10" s="190"/>
      <c r="UE10" s="191"/>
      <c r="UF10" s="190"/>
      <c r="UG10" s="192"/>
      <c r="UM10" s="190"/>
      <c r="UN10" s="191"/>
      <c r="UO10" s="190"/>
      <c r="UP10" s="192"/>
      <c r="UV10" s="190"/>
      <c r="UW10" s="191"/>
      <c r="UX10" s="190"/>
      <c r="UY10" s="192"/>
      <c r="VE10" s="190"/>
      <c r="VF10" s="191"/>
      <c r="VG10" s="190"/>
      <c r="VH10" s="192"/>
      <c r="VN10" s="190"/>
      <c r="VO10" s="191"/>
      <c r="VP10" s="190"/>
      <c r="VQ10" s="192"/>
      <c r="VW10" s="190"/>
      <c r="VX10" s="191"/>
      <c r="VY10" s="190"/>
      <c r="VZ10" s="192"/>
      <c r="WF10" s="190"/>
      <c r="WG10" s="191"/>
      <c r="WH10" s="190"/>
      <c r="WI10" s="192"/>
      <c r="WO10" s="190"/>
      <c r="WP10" s="191"/>
      <c r="WQ10" s="190"/>
      <c r="WR10" s="192"/>
      <c r="WX10" s="190"/>
      <c r="WY10" s="191"/>
      <c r="WZ10" s="190"/>
      <c r="XA10" s="192"/>
      <c r="XG10" s="190"/>
      <c r="XH10" s="191"/>
      <c r="XI10" s="190"/>
      <c r="XJ10" s="192"/>
      <c r="XP10" s="190"/>
      <c r="XQ10" s="191"/>
      <c r="XR10" s="190"/>
      <c r="XS10" s="192"/>
      <c r="XY10" s="190"/>
      <c r="XZ10" s="191"/>
      <c r="YA10" s="190"/>
      <c r="YB10" s="192"/>
      <c r="YH10" s="190"/>
      <c r="YI10" s="191"/>
      <c r="YJ10" s="190"/>
      <c r="YK10" s="192"/>
      <c r="YQ10" s="190"/>
      <c r="YR10" s="191"/>
      <c r="YS10" s="190"/>
      <c r="YT10" s="192"/>
      <c r="YZ10" s="190"/>
      <c r="ZA10" s="191"/>
      <c r="ZB10" s="190"/>
      <c r="ZC10" s="192"/>
      <c r="ZI10" s="190"/>
      <c r="ZJ10" s="191"/>
      <c r="ZK10" s="190"/>
      <c r="ZL10" s="192"/>
      <c r="ZR10" s="190"/>
      <c r="ZS10" s="191"/>
      <c r="ZT10" s="190"/>
      <c r="ZU10" s="192"/>
      <c r="AAA10" s="190"/>
      <c r="AAB10" s="191"/>
      <c r="AAC10" s="190"/>
      <c r="AAD10" s="192"/>
      <c r="AAJ10" s="190"/>
      <c r="AAK10" s="191"/>
      <c r="AAL10" s="190"/>
      <c r="AAM10" s="192"/>
      <c r="AAS10" s="190"/>
      <c r="AAT10" s="191"/>
      <c r="AAU10" s="190"/>
      <c r="AAV10" s="192"/>
      <c r="ABB10" s="190"/>
      <c r="ABC10" s="191"/>
      <c r="ABD10" s="190"/>
      <c r="ABE10" s="192"/>
      <c r="ABK10" s="190"/>
      <c r="ABL10" s="191"/>
      <c r="ABM10" s="190"/>
      <c r="ABN10" s="192"/>
      <c r="ABT10" s="190"/>
      <c r="ABU10" s="191"/>
      <c r="ABV10" s="190"/>
      <c r="ABW10" s="192"/>
      <c r="ACC10" s="190"/>
      <c r="ACD10" s="191"/>
      <c r="ACE10" s="190"/>
      <c r="ACF10" s="192"/>
      <c r="ACL10" s="190"/>
      <c r="ACM10" s="191"/>
      <c r="ACN10" s="190"/>
      <c r="ACO10" s="192"/>
      <c r="ACU10" s="190"/>
      <c r="ACV10" s="191"/>
      <c r="ACW10" s="190"/>
      <c r="ACX10" s="192"/>
      <c r="ADD10" s="190"/>
      <c r="ADE10" s="191"/>
      <c r="ADF10" s="190"/>
      <c r="ADG10" s="192"/>
      <c r="ADM10" s="190"/>
      <c r="ADN10" s="191"/>
      <c r="ADO10" s="190"/>
      <c r="ADP10" s="192"/>
      <c r="ADV10" s="190"/>
      <c r="ADW10" s="191"/>
      <c r="ADX10" s="190"/>
      <c r="ADY10" s="192"/>
      <c r="AEE10" s="190"/>
      <c r="AEF10" s="191"/>
      <c r="AEG10" s="190"/>
      <c r="AEH10" s="192"/>
      <c r="AEN10" s="190"/>
      <c r="AEO10" s="191"/>
      <c r="AEP10" s="190"/>
      <c r="AEQ10" s="192"/>
      <c r="AEW10" s="190"/>
      <c r="AEX10" s="191"/>
      <c r="AEY10" s="190"/>
      <c r="AEZ10" s="192"/>
      <c r="AFF10" s="190"/>
      <c r="AFG10" s="191"/>
      <c r="AFH10" s="190"/>
      <c r="AFI10" s="192"/>
      <c r="AFO10" s="190"/>
      <c r="AFP10" s="191"/>
      <c r="AFQ10" s="190"/>
      <c r="AFR10" s="192"/>
      <c r="AFX10" s="190"/>
      <c r="AFY10" s="191"/>
      <c r="AFZ10" s="190"/>
      <c r="AGA10" s="192"/>
      <c r="AGG10" s="190"/>
      <c r="AGH10" s="191"/>
      <c r="AGI10" s="190"/>
      <c r="AGJ10" s="192"/>
      <c r="AGP10" s="190"/>
      <c r="AGQ10" s="191"/>
      <c r="AGR10" s="190"/>
      <c r="AGS10" s="192"/>
      <c r="AGY10" s="190"/>
      <c r="AGZ10" s="191"/>
      <c r="AHA10" s="190"/>
      <c r="AHB10" s="192"/>
      <c r="AHH10" s="190"/>
      <c r="AHI10" s="191"/>
      <c r="AHJ10" s="190"/>
      <c r="AHK10" s="192"/>
      <c r="AHQ10" s="190"/>
      <c r="AHR10" s="191"/>
      <c r="AHS10" s="190"/>
      <c r="AHT10" s="192"/>
      <c r="AHZ10" s="190"/>
      <c r="AIA10" s="191"/>
      <c r="AIB10" s="190"/>
      <c r="AIC10" s="192"/>
      <c r="AII10" s="190"/>
      <c r="AIJ10" s="191"/>
      <c r="AIK10" s="190"/>
      <c r="AIL10" s="192"/>
      <c r="AIR10" s="190"/>
      <c r="AIS10" s="191"/>
      <c r="AIT10" s="190"/>
      <c r="AIU10" s="192"/>
      <c r="AJA10" s="190"/>
      <c r="AJB10" s="191"/>
      <c r="AJC10" s="190"/>
      <c r="AJD10" s="192"/>
      <c r="AJJ10" s="190"/>
      <c r="AJK10" s="191"/>
      <c r="AJL10" s="190"/>
      <c r="AJM10" s="192"/>
      <c r="AJS10" s="190"/>
      <c r="AJT10" s="191"/>
      <c r="AJU10" s="190"/>
      <c r="AJV10" s="192"/>
      <c r="AKB10" s="190"/>
      <c r="AKC10" s="191"/>
      <c r="AKD10" s="190"/>
      <c r="AKE10" s="192"/>
      <c r="AKK10" s="190"/>
      <c r="AKL10" s="191"/>
      <c r="AKM10" s="190"/>
      <c r="AKN10" s="192"/>
      <c r="AKT10" s="190"/>
      <c r="AKU10" s="191"/>
      <c r="AKV10" s="190"/>
      <c r="AKW10" s="192"/>
      <c r="ALC10" s="190"/>
      <c r="ALD10" s="191"/>
      <c r="ALE10" s="190"/>
      <c r="ALF10" s="192"/>
      <c r="ALL10" s="190"/>
      <c r="ALM10" s="191"/>
      <c r="ALN10" s="190"/>
      <c r="ALO10" s="192"/>
      <c r="ALU10" s="190"/>
      <c r="ALV10" s="191"/>
      <c r="ALW10" s="190"/>
      <c r="ALX10" s="192"/>
      <c r="AMD10" s="190"/>
      <c r="AME10" s="191"/>
      <c r="AMF10" s="190"/>
      <c r="AMG10" s="192"/>
    </row>
    <row r="11" customFormat="false" ht="31.5" hidden="false" customHeight="false" outlineLevel="0" collapsed="false">
      <c r="A11" s="204"/>
      <c r="B11" s="205"/>
      <c r="C11" s="206" t="n">
        <v>81</v>
      </c>
      <c r="D11" s="207" t="s">
        <v>188</v>
      </c>
      <c r="E11" s="208" t="n">
        <f aca="false">SUM(E7)</f>
        <v>0</v>
      </c>
      <c r="F11" s="208" t="n">
        <f aca="false">SUM(F7)</f>
        <v>0</v>
      </c>
      <c r="G11" s="208" t="n">
        <f aca="false">SUM(G7)</f>
        <v>0</v>
      </c>
      <c r="H11" s="184" t="e">
        <f aca="false">SUM(G11/E11*100)</f>
        <v>#DIV/0!</v>
      </c>
      <c r="I11" s="184" t="e">
        <f aca="false">SUM(G11/F11*100)</f>
        <v>#DIV/0!</v>
      </c>
    </row>
    <row r="12" customFormat="false" ht="31.5" hidden="false" customHeight="false" outlineLevel="0" collapsed="false">
      <c r="A12" s="185" t="n">
        <v>5</v>
      </c>
      <c r="B12" s="209"/>
      <c r="C12" s="210"/>
      <c r="D12" s="37" t="s">
        <v>189</v>
      </c>
      <c r="E12" s="211" t="n">
        <f aca="false">SUM(E13)</f>
        <v>0</v>
      </c>
      <c r="F12" s="211" t="n">
        <f aca="false">SUM(F13)</f>
        <v>0</v>
      </c>
      <c r="G12" s="211" t="n">
        <f aca="false">SUM(G13)</f>
        <v>0</v>
      </c>
      <c r="H12" s="184" t="e">
        <f aca="false">SUM(G12/E12*100)</f>
        <v>#DIV/0!</v>
      </c>
      <c r="I12" s="184" t="e">
        <f aca="false">SUM(G12/F12*100)</f>
        <v>#DIV/0!</v>
      </c>
    </row>
    <row r="13" s="213" customFormat="true" ht="31.5" hidden="false" customHeight="false" outlineLevel="0" collapsed="false">
      <c r="A13" s="212"/>
      <c r="B13" s="212" t="n">
        <v>54</v>
      </c>
      <c r="C13" s="210"/>
      <c r="D13" s="37" t="s">
        <v>190</v>
      </c>
      <c r="E13" s="211" t="n">
        <f aca="false">SUM(E14)</f>
        <v>0</v>
      </c>
      <c r="F13" s="211"/>
      <c r="G13" s="211" t="n">
        <f aca="false">SUM(G14)</f>
        <v>0</v>
      </c>
      <c r="H13" s="184" t="e">
        <f aca="false">SUM(G13/E13*100)</f>
        <v>#DIV/0!</v>
      </c>
      <c r="I13" s="184" t="e">
        <f aca="false">SUM(G13/F13*100)</f>
        <v>#DIV/0!</v>
      </c>
    </row>
    <row r="14" s="213" customFormat="true" ht="63" hidden="false" customHeight="false" outlineLevel="0" collapsed="false">
      <c r="A14" s="212"/>
      <c r="B14" s="212" t="s">
        <v>191</v>
      </c>
      <c r="C14" s="210"/>
      <c r="D14" s="211" t="s">
        <v>192</v>
      </c>
      <c r="E14" s="211" t="n">
        <f aca="false">SUM(E15)</f>
        <v>0</v>
      </c>
      <c r="F14" s="211"/>
      <c r="G14" s="211" t="n">
        <f aca="false">SUM(G15)</f>
        <v>0</v>
      </c>
      <c r="H14" s="184" t="e">
        <f aca="false">SUM(G14/E14*100)</f>
        <v>#DIV/0!</v>
      </c>
      <c r="I14" s="184"/>
    </row>
    <row r="15" customFormat="false" ht="47.25" hidden="false" customHeight="false" outlineLevel="0" collapsed="false">
      <c r="A15" s="214"/>
      <c r="B15" s="214" t="s">
        <v>193</v>
      </c>
      <c r="C15" s="215"/>
      <c r="D15" s="216" t="s">
        <v>194</v>
      </c>
      <c r="E15" s="216"/>
      <c r="F15" s="216"/>
      <c r="G15" s="202"/>
      <c r="H15" s="184" t="e">
        <f aca="false">SUM(G15/E15*100)</f>
        <v>#DIV/0!</v>
      </c>
      <c r="I15" s="184"/>
    </row>
    <row r="16" s="217" customFormat="true" ht="15.75" hidden="false" customHeight="false" outlineLevel="0" collapsed="false">
      <c r="A16" s="204"/>
      <c r="B16" s="205"/>
      <c r="C16" s="206" t="n">
        <v>11</v>
      </c>
      <c r="D16" s="207" t="s">
        <v>67</v>
      </c>
      <c r="E16" s="208" t="n">
        <f aca="false">SUM(E12)</f>
        <v>0</v>
      </c>
      <c r="F16" s="208" t="n">
        <f aca="false">SUM(F12)</f>
        <v>0</v>
      </c>
      <c r="G16" s="208" t="n">
        <f aca="false">SUM(G12)</f>
        <v>0</v>
      </c>
      <c r="H16" s="184" t="e">
        <f aca="false">SUM(G16/E16*100)</f>
        <v>#DIV/0!</v>
      </c>
      <c r="I16" s="184" t="e">
        <f aca="false">SUM(G16/F16*100)</f>
        <v>#DIV/0!</v>
      </c>
    </row>
  </sheetData>
  <sheetProtection sheet="true" password="f4b8" objects="true" scenarios="true"/>
  <mergeCells count="4">
    <mergeCell ref="A1:I1"/>
    <mergeCell ref="A2:I2"/>
    <mergeCell ref="A4:I4"/>
    <mergeCell ref="A6:D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cols>
    <col collapsed="false" customWidth="true" hidden="false" outlineLevel="0" max="1" min="1" style="218" width="11.71"/>
    <col collapsed="false" customWidth="true" hidden="false" outlineLevel="0" max="2" min="2" style="219" width="33"/>
    <col collapsed="false" customWidth="true" hidden="false" outlineLevel="0" max="3" min="3" style="0" width="11.29"/>
    <col collapsed="false" customWidth="true" hidden="false" outlineLevel="0" max="5" min="5" style="0" width="12.57"/>
    <col collapsed="false" customWidth="true" hidden="false" outlineLevel="0" max="7" min="7" style="0" width="2.14"/>
  </cols>
  <sheetData>
    <row r="1" customFormat="false" ht="15" hidden="false" customHeight="true" outlineLevel="0" collapsed="false">
      <c r="A1" s="220" t="s">
        <v>195</v>
      </c>
      <c r="B1" s="220"/>
      <c r="C1" s="220"/>
      <c r="D1" s="220"/>
      <c r="E1" s="221" t="s">
        <v>196</v>
      </c>
      <c r="F1" s="221"/>
      <c r="G1" s="221"/>
      <c r="H1" s="221"/>
    </row>
    <row r="2" customFormat="false" ht="15" hidden="false" customHeight="true" outlineLevel="0" collapsed="false">
      <c r="A2" s="220"/>
      <c r="B2" s="220"/>
      <c r="C2" s="220"/>
      <c r="D2" s="220"/>
      <c r="E2" s="221" t="s">
        <v>197</v>
      </c>
      <c r="F2" s="221"/>
      <c r="G2" s="221"/>
      <c r="H2" s="221"/>
    </row>
    <row r="3" customFormat="false" ht="15" hidden="false" customHeight="false" outlineLevel="0" collapsed="false">
      <c r="A3" s="222"/>
      <c r="B3" s="223"/>
      <c r="C3" s="224"/>
      <c r="D3" s="224"/>
      <c r="E3" s="224"/>
      <c r="F3" s="224"/>
      <c r="G3" s="224"/>
      <c r="H3" s="224"/>
    </row>
    <row r="4" customFormat="false" ht="15" hidden="false" customHeight="true" outlineLevel="0" collapsed="false">
      <c r="A4" s="220" t="s">
        <v>198</v>
      </c>
      <c r="B4" s="220"/>
      <c r="C4" s="220"/>
      <c r="D4" s="220"/>
      <c r="E4" s="220"/>
      <c r="F4" s="220"/>
      <c r="G4" s="220"/>
      <c r="H4" s="220"/>
    </row>
    <row r="5" customFormat="false" ht="15" hidden="false" customHeight="false" outlineLevel="0" collapsed="false">
      <c r="A5" s="222"/>
      <c r="B5" s="223"/>
      <c r="C5" s="224"/>
      <c r="D5" s="224"/>
      <c r="E5" s="224"/>
      <c r="F5" s="224"/>
      <c r="G5" s="224"/>
      <c r="H5" s="224"/>
    </row>
    <row r="6" customFormat="false" ht="15" hidden="false" customHeight="true" outlineLevel="0" collapsed="false">
      <c r="A6" s="220" t="s">
        <v>199</v>
      </c>
      <c r="B6" s="220"/>
      <c r="C6" s="220"/>
      <c r="D6" s="220"/>
      <c r="E6" s="220"/>
      <c r="F6" s="220"/>
      <c r="G6" s="220"/>
      <c r="H6" s="220"/>
    </row>
    <row r="7" customFormat="false" ht="15" hidden="false" customHeight="false" outlineLevel="0" collapsed="false">
      <c r="A7" s="222"/>
      <c r="B7" s="223"/>
      <c r="C7" s="224"/>
      <c r="D7" s="224"/>
      <c r="E7" s="224"/>
      <c r="F7" s="224"/>
      <c r="G7" s="224"/>
      <c r="H7" s="224"/>
    </row>
    <row r="8" customFormat="false" ht="15" hidden="false" customHeight="true" outlineLevel="0" collapsed="false">
      <c r="A8" s="225" t="s">
        <v>200</v>
      </c>
      <c r="B8" s="225"/>
      <c r="C8" s="225"/>
      <c r="D8" s="225"/>
      <c r="E8" s="225"/>
      <c r="F8" s="225"/>
      <c r="G8" s="225"/>
      <c r="H8" s="224"/>
    </row>
    <row r="9" customFormat="false" ht="15" hidden="false" customHeight="true" outlineLevel="0" collapsed="false">
      <c r="A9" s="225" t="s">
        <v>201</v>
      </c>
      <c r="B9" s="225"/>
      <c r="C9" s="225"/>
      <c r="D9" s="225"/>
      <c r="E9" s="225"/>
      <c r="F9" s="225"/>
      <c r="G9" s="225"/>
      <c r="H9" s="224"/>
    </row>
    <row r="10" customFormat="false" ht="15" hidden="false" customHeight="true" outlineLevel="0" collapsed="false">
      <c r="A10" s="225" t="s">
        <v>202</v>
      </c>
      <c r="B10" s="225"/>
      <c r="C10" s="225"/>
      <c r="D10" s="225"/>
      <c r="E10" s="225"/>
      <c r="F10" s="225"/>
      <c r="G10" s="225"/>
      <c r="H10" s="224"/>
    </row>
    <row r="11" customFormat="false" ht="15" hidden="false" customHeight="false" outlineLevel="0" collapsed="false">
      <c r="A11" s="222"/>
      <c r="B11" s="223"/>
      <c r="C11" s="224"/>
      <c r="D11" s="224"/>
      <c r="E11" s="224"/>
      <c r="F11" s="224"/>
      <c r="G11" s="224"/>
      <c r="H11" s="224"/>
    </row>
    <row r="12" customFormat="false" ht="15" hidden="false" customHeight="true" outlineLevel="0" collapsed="false">
      <c r="A12" s="226" t="s">
        <v>203</v>
      </c>
      <c r="B12" s="227" t="s">
        <v>204</v>
      </c>
      <c r="C12" s="228" t="s">
        <v>205</v>
      </c>
      <c r="D12" s="228" t="s">
        <v>206</v>
      </c>
      <c r="E12" s="228"/>
      <c r="F12" s="228" t="s">
        <v>207</v>
      </c>
      <c r="G12" s="228"/>
      <c r="H12" s="224"/>
    </row>
    <row r="13" customFormat="false" ht="15" hidden="false" customHeight="false" outlineLevel="0" collapsed="false">
      <c r="A13" s="229" t="s">
        <v>208</v>
      </c>
      <c r="B13" s="230" t="s">
        <v>209</v>
      </c>
      <c r="C13" s="231" t="n">
        <v>2377490.32</v>
      </c>
      <c r="D13" s="232" t="n">
        <v>846260.64</v>
      </c>
      <c r="E13" s="232"/>
      <c r="F13" s="232" t="n">
        <v>35.4435449394385</v>
      </c>
      <c r="G13" s="232"/>
      <c r="H13" s="224"/>
    </row>
    <row r="14" customFormat="false" ht="25.5" hidden="false" customHeight="false" outlineLevel="0" collapsed="false">
      <c r="A14" s="233" t="s">
        <v>210</v>
      </c>
      <c r="B14" s="234" t="s">
        <v>211</v>
      </c>
      <c r="C14" s="235" t="n">
        <v>113700</v>
      </c>
      <c r="D14" s="236" t="n">
        <v>54391.27</v>
      </c>
      <c r="E14" s="236"/>
      <c r="F14" s="236" t="n">
        <v>47.837528583993</v>
      </c>
      <c r="G14" s="236"/>
      <c r="H14" s="224"/>
    </row>
    <row r="15" customFormat="false" ht="24" hidden="false" customHeight="false" outlineLevel="0" collapsed="false">
      <c r="A15" s="237" t="s">
        <v>212</v>
      </c>
      <c r="B15" s="238" t="s">
        <v>213</v>
      </c>
      <c r="C15" s="239" t="n">
        <v>8892</v>
      </c>
      <c r="D15" s="240" t="n">
        <v>2932.94</v>
      </c>
      <c r="E15" s="240"/>
      <c r="F15" s="240" t="n">
        <v>32.9840305892937</v>
      </c>
      <c r="G15" s="240"/>
      <c r="H15" s="224"/>
    </row>
    <row r="16" customFormat="false" ht="15" hidden="false" customHeight="false" outlineLevel="0" collapsed="false">
      <c r="A16" s="241" t="s">
        <v>84</v>
      </c>
      <c r="B16" s="242" t="s">
        <v>214</v>
      </c>
      <c r="C16" s="243" t="n">
        <v>8892</v>
      </c>
      <c r="D16" s="244" t="n">
        <v>2932.94</v>
      </c>
      <c r="E16" s="244"/>
      <c r="F16" s="244" t="n">
        <v>32.9840305892937</v>
      </c>
      <c r="G16" s="244"/>
      <c r="H16" s="224"/>
    </row>
    <row r="17" customFormat="false" ht="15" hidden="false" customHeight="false" outlineLevel="0" collapsed="false">
      <c r="A17" s="245" t="s">
        <v>77</v>
      </c>
      <c r="B17" s="246" t="s">
        <v>78</v>
      </c>
      <c r="C17" s="247" t="n">
        <v>8892</v>
      </c>
      <c r="D17" s="248" t="n">
        <v>2932.94</v>
      </c>
      <c r="E17" s="248"/>
      <c r="F17" s="248" t="n">
        <v>32.9840305892937</v>
      </c>
      <c r="G17" s="248"/>
      <c r="H17" s="224"/>
    </row>
    <row r="18" customFormat="false" ht="25.5" hidden="false" customHeight="false" outlineLevel="0" collapsed="false">
      <c r="A18" s="245" t="s">
        <v>79</v>
      </c>
      <c r="B18" s="246" t="s">
        <v>80</v>
      </c>
      <c r="C18" s="247" t="n">
        <v>8892</v>
      </c>
      <c r="D18" s="248" t="n">
        <v>2932.94</v>
      </c>
      <c r="E18" s="248"/>
      <c r="F18" s="248" t="n">
        <v>32.9840305892937</v>
      </c>
      <c r="G18" s="248"/>
      <c r="H18" s="224"/>
    </row>
    <row r="19" customFormat="false" ht="23.25" hidden="false" customHeight="true" outlineLevel="0" collapsed="false">
      <c r="A19" s="249" t="s">
        <v>81</v>
      </c>
      <c r="B19" s="250" t="s">
        <v>82</v>
      </c>
      <c r="C19" s="251" t="n">
        <v>8892</v>
      </c>
      <c r="D19" s="252" t="n">
        <v>2932.94</v>
      </c>
      <c r="E19" s="252"/>
      <c r="F19" s="252" t="n">
        <v>32.9840305892937</v>
      </c>
      <c r="G19" s="252"/>
      <c r="H19" s="224"/>
    </row>
    <row r="20" customFormat="false" ht="24" hidden="false" customHeight="false" outlineLevel="0" collapsed="false">
      <c r="A20" s="237" t="s">
        <v>215</v>
      </c>
      <c r="B20" s="238" t="s">
        <v>216</v>
      </c>
      <c r="C20" s="239" t="n">
        <v>104808</v>
      </c>
      <c r="D20" s="240" t="n">
        <f aca="false">SUM(D21)</f>
        <v>55240.97</v>
      </c>
      <c r="E20" s="240"/>
      <c r="F20" s="240" t="n">
        <v>49.097712006717</v>
      </c>
      <c r="G20" s="240"/>
      <c r="H20" s="224"/>
    </row>
    <row r="21" customFormat="false" ht="15" hidden="false" customHeight="false" outlineLevel="0" collapsed="false">
      <c r="A21" s="241" t="s">
        <v>84</v>
      </c>
      <c r="B21" s="242" t="s">
        <v>214</v>
      </c>
      <c r="C21" s="243" t="n">
        <v>104808</v>
      </c>
      <c r="D21" s="244" t="n">
        <f aca="false">D22+D26</f>
        <v>55240.97</v>
      </c>
      <c r="E21" s="244"/>
      <c r="F21" s="244" t="n">
        <v>49.097712006717</v>
      </c>
      <c r="G21" s="244"/>
      <c r="H21" s="224"/>
    </row>
    <row r="22" customFormat="false" ht="15" hidden="false" customHeight="false" outlineLevel="0" collapsed="false">
      <c r="A22" s="245" t="s">
        <v>161</v>
      </c>
      <c r="B22" s="246" t="s">
        <v>85</v>
      </c>
      <c r="C22" s="247" t="n">
        <v>104808</v>
      </c>
      <c r="D22" s="248" t="n">
        <f aca="false">SUM(D23)</f>
        <v>47821.95</v>
      </c>
      <c r="E22" s="248"/>
      <c r="F22" s="248" t="n">
        <v>49.097712006717</v>
      </c>
      <c r="G22" s="248"/>
      <c r="H22" s="224"/>
    </row>
    <row r="23" customFormat="false" ht="15" hidden="false" customHeight="false" outlineLevel="0" collapsed="false">
      <c r="A23" s="245" t="s">
        <v>106</v>
      </c>
      <c r="B23" s="246" t="s">
        <v>217</v>
      </c>
      <c r="C23" s="247" t="n">
        <v>89970</v>
      </c>
      <c r="D23" s="248" t="n">
        <f aca="false">SUM(D24:E25)</f>
        <v>47821.95</v>
      </c>
      <c r="E23" s="248"/>
      <c r="F23" s="248" t="n">
        <v>48.948882960987</v>
      </c>
      <c r="G23" s="248"/>
      <c r="H23" s="224"/>
    </row>
    <row r="24" customFormat="false" ht="15" hidden="false" customHeight="false" outlineLevel="0" collapsed="false">
      <c r="A24" s="249" t="s">
        <v>108</v>
      </c>
      <c r="B24" s="250" t="s">
        <v>87</v>
      </c>
      <c r="C24" s="251" t="n">
        <v>87132.99</v>
      </c>
      <c r="D24" s="252" t="n">
        <v>44984.94</v>
      </c>
      <c r="E24" s="252"/>
      <c r="F24" s="252" t="n">
        <v>47.2866821166128</v>
      </c>
      <c r="G24" s="252"/>
      <c r="H24" s="224"/>
    </row>
    <row r="25" customFormat="false" ht="15" hidden="false" customHeight="false" outlineLevel="0" collapsed="false">
      <c r="A25" s="249" t="s">
        <v>112</v>
      </c>
      <c r="B25" s="250" t="s">
        <v>88</v>
      </c>
      <c r="C25" s="251" t="n">
        <v>2837.01</v>
      </c>
      <c r="D25" s="252" t="n">
        <v>2837.01</v>
      </c>
      <c r="E25" s="252"/>
      <c r="F25" s="252" t="n">
        <v>100</v>
      </c>
      <c r="G25" s="252"/>
      <c r="H25" s="224"/>
    </row>
    <row r="26" customFormat="false" ht="15" hidden="false" customHeight="false" outlineLevel="0" collapsed="false">
      <c r="A26" s="245" t="s">
        <v>116</v>
      </c>
      <c r="B26" s="246" t="s">
        <v>89</v>
      </c>
      <c r="C26" s="247" t="n">
        <v>14838</v>
      </c>
      <c r="D26" s="248" t="n">
        <v>7419.02</v>
      </c>
      <c r="E26" s="248"/>
      <c r="F26" s="248" t="n">
        <v>50.0001347890551</v>
      </c>
      <c r="G26" s="248"/>
      <c r="H26" s="224"/>
    </row>
    <row r="27" customFormat="false" ht="25.5" hidden="false" customHeight="false" outlineLevel="0" collapsed="false">
      <c r="A27" s="249" t="s">
        <v>117</v>
      </c>
      <c r="B27" s="250" t="s">
        <v>218</v>
      </c>
      <c r="C27" s="251" t="n">
        <v>14838</v>
      </c>
      <c r="D27" s="252" t="n">
        <v>7419.02</v>
      </c>
      <c r="E27" s="252"/>
      <c r="F27" s="252" t="n">
        <v>50.0001347890551</v>
      </c>
      <c r="G27" s="252"/>
      <c r="H27" s="224"/>
    </row>
    <row r="28" customFormat="false" ht="25.5" hidden="false" customHeight="false" outlineLevel="0" collapsed="false">
      <c r="A28" s="233" t="s">
        <v>219</v>
      </c>
      <c r="B28" s="234" t="s">
        <v>220</v>
      </c>
      <c r="C28" s="235" t="n">
        <v>598960</v>
      </c>
      <c r="D28" s="236" t="n">
        <f aca="false">SUM(D29)</f>
        <v>248824.92</v>
      </c>
      <c r="E28" s="236"/>
      <c r="F28" s="236" t="n">
        <v>43.4865950981702</v>
      </c>
      <c r="G28" s="236"/>
      <c r="H28" s="224"/>
    </row>
    <row r="29" customFormat="false" ht="25.5" hidden="false" customHeight="false" outlineLevel="0" collapsed="false">
      <c r="A29" s="237" t="s">
        <v>221</v>
      </c>
      <c r="B29" s="238" t="s">
        <v>222</v>
      </c>
      <c r="C29" s="239" t="n">
        <v>559143</v>
      </c>
      <c r="D29" s="240" t="n">
        <f aca="false">SUM(D30)</f>
        <v>248824.92</v>
      </c>
      <c r="E29" s="240"/>
      <c r="F29" s="240" t="n">
        <v>46.5833087421286</v>
      </c>
      <c r="G29" s="240"/>
      <c r="H29" s="224"/>
    </row>
    <row r="30" customFormat="false" ht="15" hidden="false" customHeight="false" outlineLevel="0" collapsed="false">
      <c r="A30" s="241" t="s">
        <v>84</v>
      </c>
      <c r="B30" s="242" t="s">
        <v>214</v>
      </c>
      <c r="C30" s="243" t="n">
        <v>559143</v>
      </c>
      <c r="D30" s="244" t="n">
        <f aca="false">SUM(D31)</f>
        <v>248824.92</v>
      </c>
      <c r="E30" s="244"/>
      <c r="F30" s="244" t="n">
        <v>46.5833087421286</v>
      </c>
      <c r="G30" s="244"/>
      <c r="H30" s="224"/>
    </row>
    <row r="31" customFormat="false" ht="15" hidden="false" customHeight="false" outlineLevel="0" collapsed="false">
      <c r="A31" s="245" t="s">
        <v>161</v>
      </c>
      <c r="B31" s="246" t="s">
        <v>85</v>
      </c>
      <c r="C31" s="247" t="n">
        <v>539235</v>
      </c>
      <c r="D31" s="248" t="n">
        <f aca="false">SUM(D32)</f>
        <v>248824.92</v>
      </c>
      <c r="E31" s="248"/>
      <c r="F31" s="248" t="n">
        <v>48.2982948065315</v>
      </c>
      <c r="G31" s="248"/>
      <c r="H31" s="224"/>
    </row>
    <row r="32" customFormat="false" ht="15" hidden="false" customHeight="false" outlineLevel="0" collapsed="false">
      <c r="A32" s="245" t="s">
        <v>106</v>
      </c>
      <c r="B32" s="246" t="s">
        <v>217</v>
      </c>
      <c r="C32" s="247" t="n">
        <v>464155.46</v>
      </c>
      <c r="D32" s="248" t="n">
        <f aca="false">SUM(D33:E34)</f>
        <v>248824.92</v>
      </c>
      <c r="E32" s="248"/>
      <c r="F32" s="248" t="n">
        <v>48.0230330587946</v>
      </c>
      <c r="G32" s="248"/>
      <c r="H32" s="224"/>
    </row>
    <row r="33" customFormat="false" ht="15" hidden="false" customHeight="false" outlineLevel="0" collapsed="false">
      <c r="A33" s="249" t="s">
        <v>108</v>
      </c>
      <c r="B33" s="250" t="s">
        <v>87</v>
      </c>
      <c r="C33" s="251" t="n">
        <v>447408.2</v>
      </c>
      <c r="D33" s="252" t="n">
        <v>232077.66</v>
      </c>
      <c r="E33" s="252"/>
      <c r="F33" s="252" t="n">
        <v>46.0774456078364</v>
      </c>
      <c r="G33" s="252"/>
      <c r="H33" s="224"/>
    </row>
    <row r="34" customFormat="false" ht="15" hidden="false" customHeight="false" outlineLevel="0" collapsed="false">
      <c r="A34" s="249" t="s">
        <v>112</v>
      </c>
      <c r="B34" s="250" t="s">
        <v>88</v>
      </c>
      <c r="C34" s="251" t="n">
        <v>16747.26</v>
      </c>
      <c r="D34" s="252" t="n">
        <v>16747.26</v>
      </c>
      <c r="E34" s="252"/>
      <c r="F34" s="252" t="n">
        <v>100</v>
      </c>
      <c r="G34" s="252"/>
      <c r="H34" s="224"/>
    </row>
    <row r="35" customFormat="false" ht="15" hidden="false" customHeight="false" outlineLevel="0" collapsed="false">
      <c r="A35" s="245" t="s">
        <v>116</v>
      </c>
      <c r="B35" s="246" t="s">
        <v>89</v>
      </c>
      <c r="C35" s="247" t="n">
        <v>75079.54</v>
      </c>
      <c r="D35" s="248" t="n">
        <v>37539.78</v>
      </c>
      <c r="E35" s="248"/>
      <c r="F35" s="248" t="n">
        <v>50.0000133192079</v>
      </c>
      <c r="G35" s="248"/>
      <c r="H35" s="224"/>
    </row>
    <row r="36" customFormat="false" ht="25.5" hidden="false" customHeight="false" outlineLevel="0" collapsed="false">
      <c r="A36" s="249" t="s">
        <v>117</v>
      </c>
      <c r="B36" s="250" t="s">
        <v>218</v>
      </c>
      <c r="C36" s="251" t="n">
        <v>75079.54</v>
      </c>
      <c r="D36" s="252" t="n">
        <v>37539.78</v>
      </c>
      <c r="E36" s="252"/>
      <c r="F36" s="252" t="n">
        <v>50.0000133192079</v>
      </c>
      <c r="G36" s="252"/>
      <c r="H36" s="224"/>
    </row>
    <row r="37" customFormat="false" ht="15" hidden="false" customHeight="false" outlineLevel="0" collapsed="false">
      <c r="A37" s="245" t="s">
        <v>77</v>
      </c>
      <c r="B37" s="246" t="s">
        <v>78</v>
      </c>
      <c r="C37" s="247" t="n">
        <v>19908</v>
      </c>
      <c r="D37" s="248" t="n">
        <v>26</v>
      </c>
      <c r="E37" s="248"/>
      <c r="F37" s="248" t="n">
        <v>0.130600763512156</v>
      </c>
      <c r="G37" s="248"/>
      <c r="H37" s="224"/>
    </row>
    <row r="38" customFormat="false" ht="15" hidden="false" customHeight="false" outlineLevel="0" collapsed="false">
      <c r="A38" s="245" t="s">
        <v>223</v>
      </c>
      <c r="B38" s="246" t="s">
        <v>91</v>
      </c>
      <c r="C38" s="247" t="n">
        <v>19908</v>
      </c>
      <c r="D38" s="248" t="n">
        <v>26</v>
      </c>
      <c r="E38" s="248"/>
      <c r="F38" s="248" t="n">
        <v>0.130600763512156</v>
      </c>
      <c r="G38" s="248"/>
      <c r="H38" s="224"/>
    </row>
    <row r="39" customFormat="false" ht="25.5" hidden="false" customHeight="false" outlineLevel="0" collapsed="false">
      <c r="A39" s="249" t="s">
        <v>137</v>
      </c>
      <c r="B39" s="250" t="s">
        <v>92</v>
      </c>
      <c r="C39" s="251" t="n">
        <v>19908</v>
      </c>
      <c r="D39" s="252" t="n">
        <v>26</v>
      </c>
      <c r="E39" s="252"/>
      <c r="F39" s="252" t="n">
        <v>0.130600763512156</v>
      </c>
      <c r="G39" s="252"/>
      <c r="H39" s="224"/>
    </row>
    <row r="40" customFormat="false" ht="36" hidden="false" customHeight="false" outlineLevel="0" collapsed="false">
      <c r="A40" s="233" t="s">
        <v>224</v>
      </c>
      <c r="B40" s="234" t="s">
        <v>225</v>
      </c>
      <c r="C40" s="235" t="n">
        <v>39817</v>
      </c>
      <c r="D40" s="236" t="n">
        <v>0</v>
      </c>
      <c r="E40" s="236"/>
      <c r="F40" s="236" t="n">
        <v>0</v>
      </c>
      <c r="G40" s="236"/>
      <c r="H40" s="224"/>
    </row>
    <row r="41" customFormat="false" ht="25.5" hidden="false" customHeight="false" outlineLevel="0" collapsed="false">
      <c r="A41" s="241" t="s">
        <v>226</v>
      </c>
      <c r="B41" s="242" t="s">
        <v>93</v>
      </c>
      <c r="C41" s="243" t="n">
        <v>39817</v>
      </c>
      <c r="D41" s="244" t="n">
        <v>0</v>
      </c>
      <c r="E41" s="244"/>
      <c r="F41" s="244" t="n">
        <v>0</v>
      </c>
      <c r="G41" s="244"/>
      <c r="H41" s="224"/>
    </row>
    <row r="42" customFormat="false" ht="25.5" hidden="false" customHeight="false" outlineLevel="0" collapsed="false">
      <c r="A42" s="245" t="s">
        <v>101</v>
      </c>
      <c r="B42" s="246" t="s">
        <v>165</v>
      </c>
      <c r="C42" s="247" t="n">
        <v>39817</v>
      </c>
      <c r="D42" s="248" t="n">
        <v>0</v>
      </c>
      <c r="E42" s="248"/>
      <c r="F42" s="248" t="n">
        <v>0</v>
      </c>
      <c r="G42" s="248"/>
      <c r="H42" s="224"/>
    </row>
    <row r="43" customFormat="false" ht="15" hidden="false" customHeight="false" outlineLevel="0" collapsed="false">
      <c r="A43" s="245" t="s">
        <v>102</v>
      </c>
      <c r="B43" s="246" t="s">
        <v>95</v>
      </c>
      <c r="C43" s="247" t="n">
        <v>39817</v>
      </c>
      <c r="D43" s="248" t="n">
        <v>0</v>
      </c>
      <c r="E43" s="248"/>
      <c r="F43" s="248" t="n">
        <v>0</v>
      </c>
      <c r="G43" s="248"/>
      <c r="H43" s="224"/>
    </row>
    <row r="44" customFormat="false" ht="15" hidden="false" customHeight="false" outlineLevel="0" collapsed="false">
      <c r="A44" s="249" t="s">
        <v>103</v>
      </c>
      <c r="B44" s="250" t="s">
        <v>96</v>
      </c>
      <c r="C44" s="251" t="n">
        <v>14817</v>
      </c>
      <c r="D44" s="252" t="n">
        <v>0</v>
      </c>
      <c r="E44" s="252"/>
      <c r="F44" s="252" t="n">
        <v>0</v>
      </c>
      <c r="G44" s="252"/>
      <c r="H44" s="224"/>
    </row>
    <row r="45" customFormat="false" ht="25.5" hidden="false" customHeight="false" outlineLevel="0" collapsed="false">
      <c r="A45" s="249" t="s">
        <v>104</v>
      </c>
      <c r="B45" s="250" t="s">
        <v>227</v>
      </c>
      <c r="C45" s="251" t="n">
        <v>25000</v>
      </c>
      <c r="D45" s="252" t="n">
        <v>0</v>
      </c>
      <c r="E45" s="252"/>
      <c r="F45" s="252" t="n">
        <v>0</v>
      </c>
      <c r="G45" s="252"/>
      <c r="H45" s="224"/>
    </row>
    <row r="46" customFormat="false" ht="25.5" hidden="false" customHeight="false" outlineLevel="0" collapsed="false">
      <c r="A46" s="233" t="s">
        <v>228</v>
      </c>
      <c r="B46" s="234" t="s">
        <v>229</v>
      </c>
      <c r="C46" s="235" t="n">
        <v>1664830.32</v>
      </c>
      <c r="D46" s="236" t="n">
        <v>527808.27</v>
      </c>
      <c r="E46" s="236"/>
      <c r="F46" s="236" t="n">
        <v>31.7034272898153</v>
      </c>
      <c r="G46" s="236"/>
      <c r="H46" s="224"/>
    </row>
    <row r="47" customFormat="false" ht="24" hidden="false" customHeight="false" outlineLevel="0" collapsed="false">
      <c r="A47" s="237" t="s">
        <v>230</v>
      </c>
      <c r="B47" s="238" t="s">
        <v>231</v>
      </c>
      <c r="C47" s="239" t="n">
        <v>1594488.82</v>
      </c>
      <c r="D47" s="240" t="n">
        <v>526070.77</v>
      </c>
      <c r="E47" s="240"/>
      <c r="F47" s="240" t="n">
        <v>32.9930673330152</v>
      </c>
      <c r="G47" s="240"/>
      <c r="H47" s="224"/>
    </row>
    <row r="48" customFormat="false" ht="15" hidden="false" customHeight="false" outlineLevel="0" collapsed="false">
      <c r="A48" s="241" t="s">
        <v>84</v>
      </c>
      <c r="B48" s="242" t="s">
        <v>214</v>
      </c>
      <c r="C48" s="243" t="n">
        <v>1570497.01</v>
      </c>
      <c r="D48" s="244" t="n">
        <v>525908.99</v>
      </c>
      <c r="E48" s="244"/>
      <c r="F48" s="244" t="n">
        <v>33.4867870904129</v>
      </c>
      <c r="G48" s="244"/>
      <c r="H48" s="224"/>
    </row>
    <row r="49" customFormat="false" ht="15" hidden="false" customHeight="false" outlineLevel="0" collapsed="false">
      <c r="A49" s="245" t="s">
        <v>161</v>
      </c>
      <c r="B49" s="246" t="s">
        <v>85</v>
      </c>
      <c r="C49" s="247" t="n">
        <v>962258</v>
      </c>
      <c r="D49" s="248" t="n">
        <v>375506.04</v>
      </c>
      <c r="E49" s="248"/>
      <c r="F49" s="248" t="n">
        <v>39.0234261497436</v>
      </c>
      <c r="G49" s="248"/>
      <c r="H49" s="224"/>
    </row>
    <row r="50" customFormat="false" ht="15" hidden="false" customHeight="false" outlineLevel="0" collapsed="false">
      <c r="A50" s="245" t="s">
        <v>106</v>
      </c>
      <c r="B50" s="246" t="s">
        <v>217</v>
      </c>
      <c r="C50" s="247" t="n">
        <v>781337</v>
      </c>
      <c r="D50" s="248" t="n">
        <v>310161.37</v>
      </c>
      <c r="E50" s="248"/>
      <c r="F50" s="248" t="n">
        <v>39.6962347872941</v>
      </c>
      <c r="G50" s="248"/>
      <c r="H50" s="224"/>
    </row>
    <row r="51" customFormat="false" ht="15" hidden="false" customHeight="false" outlineLevel="0" collapsed="false">
      <c r="A51" s="249" t="s">
        <v>108</v>
      </c>
      <c r="B51" s="250" t="s">
        <v>87</v>
      </c>
      <c r="C51" s="251" t="n">
        <v>772534</v>
      </c>
      <c r="D51" s="252" t="n">
        <v>297042.72</v>
      </c>
      <c r="E51" s="252"/>
      <c r="F51" s="252" t="n">
        <v>38.4504397217469</v>
      </c>
      <c r="G51" s="252"/>
      <c r="H51" s="224"/>
    </row>
    <row r="52" customFormat="false" ht="15" hidden="false" customHeight="false" outlineLevel="0" collapsed="false">
      <c r="A52" s="249" t="s">
        <v>110</v>
      </c>
      <c r="B52" s="250" t="s">
        <v>232</v>
      </c>
      <c r="C52" s="251" t="n">
        <v>6750.77</v>
      </c>
      <c r="D52" s="252" t="n">
        <v>11066.42</v>
      </c>
      <c r="E52" s="252"/>
      <c r="F52" s="252" t="n">
        <v>163.928262998147</v>
      </c>
      <c r="G52" s="252"/>
      <c r="H52" s="224"/>
    </row>
    <row r="53" customFormat="false" ht="15" hidden="false" customHeight="false" outlineLevel="0" collapsed="false">
      <c r="A53" s="249" t="s">
        <v>112</v>
      </c>
      <c r="B53" s="250" t="s">
        <v>88</v>
      </c>
      <c r="C53" s="251" t="n">
        <v>2052.23</v>
      </c>
      <c r="D53" s="252" t="n">
        <v>2052.23</v>
      </c>
      <c r="E53" s="252"/>
      <c r="F53" s="252" t="n">
        <v>100</v>
      </c>
      <c r="G53" s="252"/>
      <c r="H53" s="224"/>
    </row>
    <row r="54" customFormat="false" ht="15" hidden="false" customHeight="false" outlineLevel="0" collapsed="false">
      <c r="A54" s="245" t="s">
        <v>113</v>
      </c>
      <c r="B54" s="246" t="s">
        <v>114</v>
      </c>
      <c r="C54" s="247" t="n">
        <v>41000</v>
      </c>
      <c r="D54" s="248" t="n">
        <v>15956.1</v>
      </c>
      <c r="E54" s="248"/>
      <c r="F54" s="248" t="n">
        <v>38.9173170731707</v>
      </c>
      <c r="G54" s="248"/>
      <c r="H54" s="224"/>
    </row>
    <row r="55" customFormat="false" ht="15" hidden="false" customHeight="false" outlineLevel="0" collapsed="false">
      <c r="A55" s="249" t="s">
        <v>115</v>
      </c>
      <c r="B55" s="250" t="s">
        <v>114</v>
      </c>
      <c r="C55" s="251" t="n">
        <v>41000</v>
      </c>
      <c r="D55" s="252" t="n">
        <v>15956.1</v>
      </c>
      <c r="E55" s="252"/>
      <c r="F55" s="252" t="n">
        <v>38.9173170731707</v>
      </c>
      <c r="G55" s="252"/>
      <c r="H55" s="224"/>
    </row>
    <row r="56" customFormat="false" ht="15" hidden="false" customHeight="false" outlineLevel="0" collapsed="false">
      <c r="A56" s="245" t="s">
        <v>116</v>
      </c>
      <c r="B56" s="246" t="s">
        <v>89</v>
      </c>
      <c r="C56" s="247" t="n">
        <v>139921</v>
      </c>
      <c r="D56" s="248" t="n">
        <v>49388.57</v>
      </c>
      <c r="E56" s="248"/>
      <c r="F56" s="248" t="n">
        <v>35.2974678568621</v>
      </c>
      <c r="G56" s="248"/>
      <c r="H56" s="224"/>
    </row>
    <row r="57" customFormat="false" ht="25.5" hidden="false" customHeight="false" outlineLevel="0" collapsed="false">
      <c r="A57" s="249" t="s">
        <v>117</v>
      </c>
      <c r="B57" s="250" t="s">
        <v>218</v>
      </c>
      <c r="C57" s="251" t="n">
        <v>139921</v>
      </c>
      <c r="D57" s="252" t="n">
        <v>49388.57</v>
      </c>
      <c r="E57" s="252"/>
      <c r="F57" s="252" t="n">
        <v>35.2974678568621</v>
      </c>
      <c r="G57" s="252"/>
      <c r="H57" s="224"/>
    </row>
    <row r="58" customFormat="false" ht="15" hidden="false" customHeight="false" outlineLevel="0" collapsed="false">
      <c r="A58" s="245" t="s">
        <v>77</v>
      </c>
      <c r="B58" s="246" t="s">
        <v>78</v>
      </c>
      <c r="C58" s="247" t="n">
        <v>605829.01</v>
      </c>
      <c r="D58" s="248" t="n">
        <v>149524.59</v>
      </c>
      <c r="E58" s="248"/>
      <c r="F58" s="248" t="n">
        <v>24.680988782627</v>
      </c>
      <c r="G58" s="248"/>
      <c r="H58" s="224"/>
    </row>
    <row r="59" customFormat="false" ht="15" hidden="false" customHeight="false" outlineLevel="0" collapsed="false">
      <c r="A59" s="245" t="s">
        <v>162</v>
      </c>
      <c r="B59" s="246" t="s">
        <v>118</v>
      </c>
      <c r="C59" s="247" t="n">
        <v>50900</v>
      </c>
      <c r="D59" s="248" t="n">
        <v>23176.19</v>
      </c>
      <c r="E59" s="248"/>
      <c r="F59" s="248" t="n">
        <v>45.53278978389</v>
      </c>
      <c r="G59" s="248"/>
      <c r="H59" s="224"/>
    </row>
    <row r="60" customFormat="false" ht="15" hidden="false" customHeight="false" outlineLevel="0" collapsed="false">
      <c r="A60" s="249" t="s">
        <v>119</v>
      </c>
      <c r="B60" s="250" t="s">
        <v>120</v>
      </c>
      <c r="C60" s="251" t="n">
        <v>1000</v>
      </c>
      <c r="D60" s="252" t="n">
        <v>551.95</v>
      </c>
      <c r="E60" s="252"/>
      <c r="F60" s="252" t="n">
        <v>55.195</v>
      </c>
      <c r="G60" s="252"/>
      <c r="H60" s="224"/>
    </row>
    <row r="61" customFormat="false" ht="25.5" hidden="false" customHeight="false" outlineLevel="0" collapsed="false">
      <c r="A61" s="249" t="s">
        <v>121</v>
      </c>
      <c r="B61" s="250" t="s">
        <v>122</v>
      </c>
      <c r="C61" s="251" t="n">
        <v>46800</v>
      </c>
      <c r="D61" s="252" t="n">
        <v>22043.24</v>
      </c>
      <c r="E61" s="252"/>
      <c r="F61" s="252" t="n">
        <v>47.1009401709402</v>
      </c>
      <c r="G61" s="252"/>
      <c r="H61" s="224"/>
    </row>
    <row r="62" customFormat="false" ht="15" hidden="false" customHeight="false" outlineLevel="0" collapsed="false">
      <c r="A62" s="249" t="s">
        <v>163</v>
      </c>
      <c r="B62" s="250" t="s">
        <v>123</v>
      </c>
      <c r="C62" s="251" t="n">
        <v>2500</v>
      </c>
      <c r="D62" s="252" t="n">
        <v>581</v>
      </c>
      <c r="E62" s="252"/>
      <c r="F62" s="252" t="n">
        <v>23.24</v>
      </c>
      <c r="G62" s="252"/>
      <c r="H62" s="224"/>
    </row>
    <row r="63" customFormat="false" ht="15" hidden="false" customHeight="false" outlineLevel="0" collapsed="false">
      <c r="A63" s="249" t="s">
        <v>233</v>
      </c>
      <c r="B63" s="250" t="s">
        <v>124</v>
      </c>
      <c r="C63" s="251" t="n">
        <v>600</v>
      </c>
      <c r="D63" s="252" t="n">
        <v>0</v>
      </c>
      <c r="E63" s="252"/>
      <c r="F63" s="252" t="n">
        <v>0</v>
      </c>
      <c r="G63" s="252"/>
      <c r="H63" s="224"/>
    </row>
    <row r="64" customFormat="false" ht="15" hidden="false" customHeight="false" outlineLevel="0" collapsed="false">
      <c r="A64" s="245" t="s">
        <v>234</v>
      </c>
      <c r="B64" s="246" t="s">
        <v>125</v>
      </c>
      <c r="C64" s="247" t="n">
        <v>438219.01</v>
      </c>
      <c r="D64" s="248" t="n">
        <v>95300.55</v>
      </c>
      <c r="E64" s="248"/>
      <c r="F64" s="248" t="n">
        <v>21.7472423206834</v>
      </c>
      <c r="G64" s="248"/>
      <c r="H64" s="224"/>
    </row>
    <row r="65" customFormat="false" ht="25.5" hidden="false" customHeight="false" outlineLevel="0" collapsed="false">
      <c r="A65" s="249" t="s">
        <v>126</v>
      </c>
      <c r="B65" s="250" t="s">
        <v>127</v>
      </c>
      <c r="C65" s="251" t="n">
        <v>30000</v>
      </c>
      <c r="D65" s="252" t="n">
        <v>6881.4</v>
      </c>
      <c r="E65" s="252"/>
      <c r="F65" s="252" t="n">
        <v>22.938</v>
      </c>
      <c r="G65" s="252"/>
      <c r="H65" s="224"/>
    </row>
    <row r="66" customFormat="false" ht="15" hidden="false" customHeight="false" outlineLevel="0" collapsed="false">
      <c r="A66" s="249" t="s">
        <v>235</v>
      </c>
      <c r="B66" s="250" t="s">
        <v>128</v>
      </c>
      <c r="C66" s="251" t="n">
        <v>243219.01</v>
      </c>
      <c r="D66" s="252" t="n">
        <v>61104.83</v>
      </c>
      <c r="E66" s="252"/>
      <c r="F66" s="252" t="n">
        <v>25.123377485995</v>
      </c>
      <c r="G66" s="252"/>
      <c r="H66" s="224"/>
    </row>
    <row r="67" customFormat="false" ht="15" hidden="false" customHeight="false" outlineLevel="0" collapsed="false">
      <c r="A67" s="249" t="s">
        <v>129</v>
      </c>
      <c r="B67" s="250" t="s">
        <v>130</v>
      </c>
      <c r="C67" s="251" t="n">
        <v>155000</v>
      </c>
      <c r="D67" s="252" t="n">
        <v>23788.09</v>
      </c>
      <c r="E67" s="252"/>
      <c r="F67" s="252" t="n">
        <v>15.3471548387097</v>
      </c>
      <c r="G67" s="252"/>
      <c r="H67" s="224"/>
    </row>
    <row r="68" customFormat="false" ht="25.5" hidden="false" customHeight="false" outlineLevel="0" collapsed="false">
      <c r="A68" s="249" t="s">
        <v>131</v>
      </c>
      <c r="B68" s="250" t="s">
        <v>132</v>
      </c>
      <c r="C68" s="251" t="n">
        <v>2700</v>
      </c>
      <c r="D68" s="252" t="n">
        <v>355.39</v>
      </c>
      <c r="E68" s="252"/>
      <c r="F68" s="252" t="n">
        <v>13.1625925925926</v>
      </c>
      <c r="G68" s="252"/>
      <c r="H68" s="224"/>
    </row>
    <row r="69" customFormat="false" ht="15" hidden="false" customHeight="false" outlineLevel="0" collapsed="false">
      <c r="A69" s="249" t="s">
        <v>236</v>
      </c>
      <c r="B69" s="250" t="s">
        <v>133</v>
      </c>
      <c r="C69" s="251" t="n">
        <v>3300</v>
      </c>
      <c r="D69" s="252" t="n">
        <v>2858.44</v>
      </c>
      <c r="E69" s="252"/>
      <c r="F69" s="252" t="n">
        <v>86.619393939394</v>
      </c>
      <c r="G69" s="252"/>
      <c r="H69" s="224"/>
    </row>
    <row r="70" customFormat="false" ht="25.5" hidden="false" customHeight="false" outlineLevel="0" collapsed="false">
      <c r="A70" s="249" t="s">
        <v>237</v>
      </c>
      <c r="B70" s="250" t="s">
        <v>238</v>
      </c>
      <c r="C70" s="251" t="n">
        <v>4000</v>
      </c>
      <c r="D70" s="252" t="n">
        <v>312.4</v>
      </c>
      <c r="E70" s="252"/>
      <c r="F70" s="252" t="n">
        <v>7.81</v>
      </c>
      <c r="G70" s="252"/>
      <c r="H70" s="224"/>
    </row>
    <row r="71" customFormat="false" ht="15" hidden="false" customHeight="false" outlineLevel="0" collapsed="false">
      <c r="A71" s="245" t="s">
        <v>223</v>
      </c>
      <c r="B71" s="246" t="s">
        <v>91</v>
      </c>
      <c r="C71" s="247" t="n">
        <v>110100</v>
      </c>
      <c r="D71" s="248" t="n">
        <v>28664.3</v>
      </c>
      <c r="E71" s="248"/>
      <c r="F71" s="248" t="n">
        <v>26.0347865576748</v>
      </c>
      <c r="G71" s="248"/>
      <c r="H71" s="224"/>
    </row>
    <row r="72" customFormat="false" ht="15" hidden="false" customHeight="false" outlineLevel="0" collapsed="false">
      <c r="A72" s="249" t="s">
        <v>135</v>
      </c>
      <c r="B72" s="250" t="s">
        <v>136</v>
      </c>
      <c r="C72" s="251" t="n">
        <v>5800</v>
      </c>
      <c r="D72" s="252" t="n">
        <v>2802.09</v>
      </c>
      <c r="E72" s="252"/>
      <c r="F72" s="252" t="n">
        <v>48.3118965517241</v>
      </c>
      <c r="G72" s="252"/>
      <c r="H72" s="224"/>
    </row>
    <row r="73" customFormat="false" ht="25.5" hidden="false" customHeight="false" outlineLevel="0" collapsed="false">
      <c r="A73" s="249" t="s">
        <v>137</v>
      </c>
      <c r="B73" s="250" t="s">
        <v>92</v>
      </c>
      <c r="C73" s="251" t="n">
        <v>33000</v>
      </c>
      <c r="D73" s="252" t="n">
        <v>8194</v>
      </c>
      <c r="E73" s="252"/>
      <c r="F73" s="252" t="n">
        <v>24.830303030303</v>
      </c>
      <c r="G73" s="252"/>
      <c r="H73" s="224"/>
    </row>
    <row r="74" customFormat="false" ht="15" hidden="false" customHeight="false" outlineLevel="0" collapsed="false">
      <c r="A74" s="249" t="s">
        <v>239</v>
      </c>
      <c r="B74" s="250" t="s">
        <v>138</v>
      </c>
      <c r="C74" s="251" t="n">
        <v>2600</v>
      </c>
      <c r="D74" s="252" t="n">
        <v>1018.6</v>
      </c>
      <c r="E74" s="252"/>
      <c r="F74" s="252" t="n">
        <v>39.1769230769231</v>
      </c>
      <c r="G74" s="252"/>
      <c r="H74" s="224"/>
    </row>
    <row r="75" customFormat="false" ht="15" hidden="false" customHeight="false" outlineLevel="0" collapsed="false">
      <c r="A75" s="249" t="s">
        <v>139</v>
      </c>
      <c r="B75" s="250" t="s">
        <v>140</v>
      </c>
      <c r="C75" s="251" t="n">
        <v>40300</v>
      </c>
      <c r="D75" s="252" t="n">
        <v>5973.23</v>
      </c>
      <c r="E75" s="252"/>
      <c r="F75" s="252" t="n">
        <v>14.8219106699752</v>
      </c>
      <c r="G75" s="252"/>
      <c r="H75" s="224"/>
    </row>
    <row r="76" customFormat="false" ht="15" hidden="false" customHeight="false" outlineLevel="0" collapsed="false">
      <c r="A76" s="249" t="s">
        <v>240</v>
      </c>
      <c r="B76" s="250" t="s">
        <v>241</v>
      </c>
      <c r="C76" s="251" t="n">
        <v>4300</v>
      </c>
      <c r="D76" s="252" t="n">
        <v>3320.3</v>
      </c>
      <c r="E76" s="252"/>
      <c r="F76" s="252" t="n">
        <v>77.2162790697674</v>
      </c>
      <c r="G76" s="252"/>
      <c r="H76" s="224"/>
    </row>
    <row r="77" customFormat="false" ht="15" hidden="false" customHeight="false" outlineLevel="0" collapsed="false">
      <c r="A77" s="249" t="s">
        <v>242</v>
      </c>
      <c r="B77" s="250" t="s">
        <v>141</v>
      </c>
      <c r="C77" s="251" t="n">
        <v>10000</v>
      </c>
      <c r="D77" s="252" t="n">
        <v>1044.94</v>
      </c>
      <c r="E77" s="252"/>
      <c r="F77" s="252" t="n">
        <v>10.4494</v>
      </c>
      <c r="G77" s="252"/>
      <c r="H77" s="224"/>
    </row>
    <row r="78" customFormat="false" ht="15" hidden="false" customHeight="false" outlineLevel="0" collapsed="false">
      <c r="A78" s="249" t="s">
        <v>143</v>
      </c>
      <c r="B78" s="250" t="s">
        <v>144</v>
      </c>
      <c r="C78" s="251" t="n">
        <v>11000</v>
      </c>
      <c r="D78" s="252" t="n">
        <v>4883.97</v>
      </c>
      <c r="E78" s="252"/>
      <c r="F78" s="252" t="n">
        <v>44.3997272727273</v>
      </c>
      <c r="G78" s="252"/>
      <c r="H78" s="224"/>
    </row>
    <row r="79" customFormat="false" ht="15" hidden="false" customHeight="false" outlineLevel="0" collapsed="false">
      <c r="A79" s="249" t="s">
        <v>145</v>
      </c>
      <c r="B79" s="250" t="s">
        <v>146</v>
      </c>
      <c r="C79" s="251" t="n">
        <v>3100</v>
      </c>
      <c r="D79" s="252" t="n">
        <v>1427.17</v>
      </c>
      <c r="E79" s="252"/>
      <c r="F79" s="252" t="n">
        <v>46.0377419354839</v>
      </c>
      <c r="G79" s="252"/>
      <c r="H79" s="224"/>
    </row>
    <row r="80" customFormat="false" ht="25.5" hidden="false" customHeight="false" outlineLevel="0" collapsed="false">
      <c r="A80" s="245" t="s">
        <v>79</v>
      </c>
      <c r="B80" s="246" t="s">
        <v>80</v>
      </c>
      <c r="C80" s="247" t="n">
        <v>6610</v>
      </c>
      <c r="D80" s="248" t="n">
        <v>2383.55</v>
      </c>
      <c r="E80" s="248"/>
      <c r="F80" s="248" t="n">
        <v>36.0597579425113</v>
      </c>
      <c r="G80" s="248"/>
      <c r="H80" s="224"/>
    </row>
    <row r="81" customFormat="false" ht="15" hidden="false" customHeight="false" outlineLevel="0" collapsed="false">
      <c r="A81" s="249" t="s">
        <v>243</v>
      </c>
      <c r="B81" s="250" t="s">
        <v>147</v>
      </c>
      <c r="C81" s="251" t="n">
        <v>6000</v>
      </c>
      <c r="D81" s="252" t="n">
        <v>2188.64</v>
      </c>
      <c r="E81" s="252"/>
      <c r="F81" s="252" t="n">
        <v>36.4773333333333</v>
      </c>
      <c r="G81" s="252"/>
      <c r="H81" s="224"/>
    </row>
    <row r="82" customFormat="false" ht="15" hidden="false" customHeight="false" outlineLevel="0" collapsed="false">
      <c r="A82" s="249" t="s">
        <v>148</v>
      </c>
      <c r="B82" s="250" t="s">
        <v>149</v>
      </c>
      <c r="C82" s="251" t="n">
        <v>150</v>
      </c>
      <c r="D82" s="252" t="n">
        <v>54.91</v>
      </c>
      <c r="E82" s="252"/>
      <c r="F82" s="252" t="n">
        <v>36.6066666666667</v>
      </c>
      <c r="G82" s="252"/>
      <c r="H82" s="224"/>
    </row>
    <row r="83" customFormat="false" ht="15" hidden="false" customHeight="false" outlineLevel="0" collapsed="false">
      <c r="A83" s="249" t="s">
        <v>244</v>
      </c>
      <c r="B83" s="250" t="s">
        <v>150</v>
      </c>
      <c r="C83" s="251" t="n">
        <v>265</v>
      </c>
      <c r="D83" s="252" t="n">
        <v>64.7</v>
      </c>
      <c r="E83" s="252"/>
      <c r="F83" s="252" t="n">
        <v>24.4150943396226</v>
      </c>
      <c r="G83" s="252"/>
      <c r="H83" s="224"/>
    </row>
    <row r="84" customFormat="false" ht="25.5" hidden="false" customHeight="false" outlineLevel="0" collapsed="false">
      <c r="A84" s="249" t="s">
        <v>151</v>
      </c>
      <c r="B84" s="250" t="s">
        <v>80</v>
      </c>
      <c r="C84" s="251" t="n">
        <v>195</v>
      </c>
      <c r="D84" s="252" t="n">
        <v>75.3</v>
      </c>
      <c r="E84" s="252"/>
      <c r="F84" s="252" t="n">
        <v>38.6153846153846</v>
      </c>
      <c r="G84" s="252"/>
      <c r="H84" s="224"/>
    </row>
    <row r="85" customFormat="false" ht="15" hidden="false" customHeight="false" outlineLevel="0" collapsed="false">
      <c r="A85" s="245" t="s">
        <v>245</v>
      </c>
      <c r="B85" s="246" t="s">
        <v>152</v>
      </c>
      <c r="C85" s="247" t="n">
        <v>2410</v>
      </c>
      <c r="D85" s="248" t="n">
        <v>878.36</v>
      </c>
      <c r="E85" s="248"/>
      <c r="F85" s="248" t="n">
        <v>36.4464730290456</v>
      </c>
      <c r="G85" s="248"/>
      <c r="H85" s="224"/>
    </row>
    <row r="86" customFormat="false" ht="15" hidden="false" customHeight="false" outlineLevel="0" collapsed="false">
      <c r="A86" s="245" t="s">
        <v>246</v>
      </c>
      <c r="B86" s="246" t="s">
        <v>153</v>
      </c>
      <c r="C86" s="247" t="n">
        <v>2410</v>
      </c>
      <c r="D86" s="248" t="n">
        <v>878.36</v>
      </c>
      <c r="E86" s="248"/>
      <c r="F86" s="248" t="n">
        <v>36.4464730290456</v>
      </c>
      <c r="G86" s="248"/>
      <c r="H86" s="224"/>
    </row>
    <row r="87" customFormat="false" ht="25.5" hidden="false" customHeight="false" outlineLevel="0" collapsed="false">
      <c r="A87" s="249" t="s">
        <v>154</v>
      </c>
      <c r="B87" s="250" t="s">
        <v>155</v>
      </c>
      <c r="C87" s="251" t="n">
        <v>2360</v>
      </c>
      <c r="D87" s="252" t="n">
        <v>870.06</v>
      </c>
      <c r="E87" s="252"/>
      <c r="F87" s="252" t="n">
        <v>36.8669491525424</v>
      </c>
      <c r="G87" s="252"/>
      <c r="H87" s="224"/>
    </row>
    <row r="88" customFormat="false" ht="15" hidden="false" customHeight="false" outlineLevel="0" collapsed="false">
      <c r="A88" s="249" t="s">
        <v>247</v>
      </c>
      <c r="B88" s="250" t="s">
        <v>156</v>
      </c>
      <c r="C88" s="251" t="n">
        <v>50</v>
      </c>
      <c r="D88" s="252" t="n">
        <v>8.3</v>
      </c>
      <c r="E88" s="252"/>
      <c r="F88" s="252" t="n">
        <v>16.6</v>
      </c>
      <c r="G88" s="252"/>
      <c r="H88" s="224"/>
    </row>
    <row r="89" customFormat="false" ht="25.5" hidden="false" customHeight="false" outlineLevel="0" collapsed="false">
      <c r="A89" s="241" t="s">
        <v>226</v>
      </c>
      <c r="B89" s="242" t="s">
        <v>93</v>
      </c>
      <c r="C89" s="243" t="n">
        <v>23991.81</v>
      </c>
      <c r="D89" s="244" t="n">
        <v>161.78</v>
      </c>
      <c r="E89" s="244"/>
      <c r="F89" s="244" t="n">
        <v>0.674313442795687</v>
      </c>
      <c r="G89" s="244"/>
      <c r="H89" s="224"/>
    </row>
    <row r="90" customFormat="false" ht="25.5" hidden="false" customHeight="false" outlineLevel="0" collapsed="false">
      <c r="A90" s="245" t="s">
        <v>101</v>
      </c>
      <c r="B90" s="246" t="s">
        <v>165</v>
      </c>
      <c r="C90" s="247" t="n">
        <v>23991.81</v>
      </c>
      <c r="D90" s="248" t="n">
        <v>161.78</v>
      </c>
      <c r="E90" s="248"/>
      <c r="F90" s="248" t="n">
        <v>0.674313442795687</v>
      </c>
      <c r="G90" s="248"/>
      <c r="H90" s="224"/>
    </row>
    <row r="91" customFormat="false" ht="15" hidden="false" customHeight="false" outlineLevel="0" collapsed="false">
      <c r="A91" s="245" t="s">
        <v>102</v>
      </c>
      <c r="B91" s="246" t="s">
        <v>95</v>
      </c>
      <c r="C91" s="247" t="n">
        <v>23991.81</v>
      </c>
      <c r="D91" s="248" t="n">
        <v>161.78</v>
      </c>
      <c r="E91" s="248"/>
      <c r="F91" s="248" t="n">
        <v>0.674313442795687</v>
      </c>
      <c r="G91" s="248"/>
      <c r="H91" s="224"/>
    </row>
    <row r="92" customFormat="false" ht="15" hidden="false" customHeight="false" outlineLevel="0" collapsed="false">
      <c r="A92" s="249" t="s">
        <v>248</v>
      </c>
      <c r="B92" s="250" t="s">
        <v>157</v>
      </c>
      <c r="C92" s="251" t="n">
        <v>10250</v>
      </c>
      <c r="D92" s="252" t="n">
        <v>0</v>
      </c>
      <c r="E92" s="252"/>
      <c r="F92" s="252" t="n">
        <v>0</v>
      </c>
      <c r="G92" s="252"/>
      <c r="H92" s="224"/>
    </row>
    <row r="93" customFormat="false" ht="15" hidden="false" customHeight="false" outlineLevel="0" collapsed="false">
      <c r="A93" s="249" t="s">
        <v>249</v>
      </c>
      <c r="B93" s="250" t="s">
        <v>166</v>
      </c>
      <c r="C93" s="251" t="n">
        <v>5250</v>
      </c>
      <c r="D93" s="252" t="n">
        <v>0</v>
      </c>
      <c r="E93" s="252"/>
      <c r="F93" s="252" t="n">
        <v>0</v>
      </c>
      <c r="G93" s="252"/>
      <c r="H93" s="224"/>
    </row>
    <row r="94" customFormat="false" ht="15" hidden="false" customHeight="false" outlineLevel="0" collapsed="false">
      <c r="A94" s="249" t="s">
        <v>250</v>
      </c>
      <c r="B94" s="250" t="s">
        <v>158</v>
      </c>
      <c r="C94" s="251" t="n">
        <v>5000</v>
      </c>
      <c r="D94" s="252" t="n">
        <v>0</v>
      </c>
      <c r="E94" s="252"/>
      <c r="F94" s="252" t="n">
        <v>0</v>
      </c>
      <c r="G94" s="252"/>
      <c r="H94" s="224"/>
    </row>
    <row r="95" customFormat="false" ht="15" hidden="false" customHeight="false" outlineLevel="0" collapsed="false">
      <c r="A95" s="249" t="s">
        <v>103</v>
      </c>
      <c r="B95" s="250" t="s">
        <v>96</v>
      </c>
      <c r="C95" s="251" t="n">
        <v>491.81</v>
      </c>
      <c r="D95" s="252" t="n">
        <v>0</v>
      </c>
      <c r="E95" s="252"/>
      <c r="F95" s="252" t="n">
        <v>0</v>
      </c>
      <c r="G95" s="252"/>
      <c r="H95" s="224"/>
    </row>
    <row r="96" customFormat="false" ht="25.5" hidden="false" customHeight="false" outlineLevel="0" collapsed="false">
      <c r="A96" s="249" t="s">
        <v>104</v>
      </c>
      <c r="B96" s="250" t="s">
        <v>227</v>
      </c>
      <c r="C96" s="251" t="n">
        <v>3000</v>
      </c>
      <c r="D96" s="252" t="n">
        <v>161.78</v>
      </c>
      <c r="E96" s="252"/>
      <c r="F96" s="252" t="n">
        <v>5.39266666666667</v>
      </c>
      <c r="G96" s="252"/>
      <c r="H96" s="224"/>
    </row>
    <row r="97" customFormat="false" ht="24" hidden="false" customHeight="false" outlineLevel="0" collapsed="false">
      <c r="A97" s="237" t="s">
        <v>221</v>
      </c>
      <c r="B97" s="238" t="s">
        <v>251</v>
      </c>
      <c r="C97" s="239" t="n">
        <v>18020.2</v>
      </c>
      <c r="D97" s="240" t="n">
        <v>0</v>
      </c>
      <c r="E97" s="240"/>
      <c r="F97" s="240" t="n">
        <v>0</v>
      </c>
      <c r="G97" s="240"/>
      <c r="H97" s="224"/>
    </row>
    <row r="98" customFormat="false" ht="15" hidden="false" customHeight="false" outlineLevel="0" collapsed="false">
      <c r="A98" s="241" t="s">
        <v>84</v>
      </c>
      <c r="B98" s="242" t="s">
        <v>214</v>
      </c>
      <c r="C98" s="243" t="n">
        <v>18020.2</v>
      </c>
      <c r="D98" s="244" t="n">
        <v>0</v>
      </c>
      <c r="E98" s="244"/>
      <c r="F98" s="244" t="n">
        <v>0</v>
      </c>
      <c r="G98" s="244"/>
      <c r="H98" s="224"/>
    </row>
    <row r="99" customFormat="false" ht="15" hidden="false" customHeight="false" outlineLevel="0" collapsed="false">
      <c r="A99" s="245" t="s">
        <v>161</v>
      </c>
      <c r="B99" s="246" t="s">
        <v>85</v>
      </c>
      <c r="C99" s="247" t="n">
        <v>17657.16</v>
      </c>
      <c r="D99" s="248" t="n">
        <v>0</v>
      </c>
      <c r="E99" s="248"/>
      <c r="F99" s="248" t="n">
        <v>0</v>
      </c>
      <c r="G99" s="248"/>
      <c r="H99" s="224"/>
    </row>
    <row r="100" customFormat="false" ht="15" hidden="false" customHeight="false" outlineLevel="0" collapsed="false">
      <c r="A100" s="245" t="s">
        <v>106</v>
      </c>
      <c r="B100" s="246" t="s">
        <v>217</v>
      </c>
      <c r="C100" s="247" t="n">
        <v>17657.16</v>
      </c>
      <c r="D100" s="248" t="n">
        <v>0</v>
      </c>
      <c r="E100" s="248"/>
      <c r="F100" s="248" t="n">
        <v>0</v>
      </c>
      <c r="G100" s="248"/>
      <c r="H100" s="224"/>
    </row>
    <row r="101" customFormat="false" ht="15" hidden="false" customHeight="false" outlineLevel="0" collapsed="false">
      <c r="A101" s="249" t="s">
        <v>108</v>
      </c>
      <c r="B101" s="250" t="s">
        <v>87</v>
      </c>
      <c r="C101" s="251" t="n">
        <v>17657.16</v>
      </c>
      <c r="D101" s="252" t="n">
        <v>0</v>
      </c>
      <c r="E101" s="252"/>
      <c r="F101" s="252" t="n">
        <v>0</v>
      </c>
      <c r="G101" s="252"/>
      <c r="H101" s="224"/>
    </row>
    <row r="102" customFormat="false" ht="15" hidden="false" customHeight="false" outlineLevel="0" collapsed="false">
      <c r="A102" s="245" t="s">
        <v>77</v>
      </c>
      <c r="B102" s="246" t="s">
        <v>78</v>
      </c>
      <c r="C102" s="247" t="n">
        <v>363.04</v>
      </c>
      <c r="D102" s="248" t="n">
        <v>0</v>
      </c>
      <c r="E102" s="248"/>
      <c r="F102" s="248" t="n">
        <v>0</v>
      </c>
      <c r="G102" s="248"/>
      <c r="H102" s="224"/>
    </row>
    <row r="103" customFormat="false" ht="15" hidden="false" customHeight="false" outlineLevel="0" collapsed="false">
      <c r="A103" s="245" t="s">
        <v>162</v>
      </c>
      <c r="B103" s="246" t="s">
        <v>118</v>
      </c>
      <c r="C103" s="247" t="n">
        <v>363.04</v>
      </c>
      <c r="D103" s="248" t="n">
        <v>0</v>
      </c>
      <c r="E103" s="248"/>
      <c r="F103" s="248" t="n">
        <v>0</v>
      </c>
      <c r="G103" s="248"/>
      <c r="H103" s="224"/>
    </row>
    <row r="104" customFormat="false" ht="25.5" hidden="false" customHeight="false" outlineLevel="0" collapsed="false">
      <c r="A104" s="249" t="s">
        <v>121</v>
      </c>
      <c r="B104" s="250" t="s">
        <v>122</v>
      </c>
      <c r="C104" s="251" t="n">
        <v>363.04</v>
      </c>
      <c r="D104" s="252" t="n">
        <v>0</v>
      </c>
      <c r="E104" s="252"/>
      <c r="F104" s="252" t="n">
        <v>0</v>
      </c>
      <c r="G104" s="252"/>
      <c r="H104" s="224"/>
    </row>
    <row r="105" customFormat="false" ht="36" hidden="false" customHeight="false" outlineLevel="0" collapsed="false">
      <c r="A105" s="237" t="s">
        <v>252</v>
      </c>
      <c r="B105" s="238" t="s">
        <v>253</v>
      </c>
      <c r="C105" s="239" t="n">
        <v>52321.3</v>
      </c>
      <c r="D105" s="240" t="n">
        <v>1737.5</v>
      </c>
      <c r="E105" s="240"/>
      <c r="F105" s="240" t="n">
        <v>3.32082727302265</v>
      </c>
      <c r="G105" s="240"/>
      <c r="H105" s="224"/>
    </row>
    <row r="106" customFormat="false" ht="25.5" hidden="false" customHeight="false" outlineLevel="0" collapsed="false">
      <c r="A106" s="241" t="s">
        <v>226</v>
      </c>
      <c r="B106" s="242" t="s">
        <v>93</v>
      </c>
      <c r="C106" s="243" t="n">
        <v>52321.3</v>
      </c>
      <c r="D106" s="244" t="n">
        <v>1737.5</v>
      </c>
      <c r="E106" s="244"/>
      <c r="F106" s="244" t="n">
        <v>3.32082727302265</v>
      </c>
      <c r="G106" s="244"/>
      <c r="H106" s="224"/>
    </row>
    <row r="107" customFormat="false" ht="25.5" hidden="false" customHeight="false" outlineLevel="0" collapsed="false">
      <c r="A107" s="245" t="s">
        <v>101</v>
      </c>
      <c r="B107" s="246" t="s">
        <v>165</v>
      </c>
      <c r="C107" s="247" t="n">
        <v>52321.3</v>
      </c>
      <c r="D107" s="248" t="n">
        <v>1737.5</v>
      </c>
      <c r="E107" s="248"/>
      <c r="F107" s="248" t="n">
        <v>3.32082727302265</v>
      </c>
      <c r="G107" s="248"/>
      <c r="H107" s="224"/>
    </row>
    <row r="108" customFormat="false" ht="15" hidden="false" customHeight="false" outlineLevel="0" collapsed="false">
      <c r="A108" s="245" t="s">
        <v>102</v>
      </c>
      <c r="B108" s="246" t="s">
        <v>95</v>
      </c>
      <c r="C108" s="247" t="n">
        <v>52321.3</v>
      </c>
      <c r="D108" s="248" t="n">
        <v>1737.5</v>
      </c>
      <c r="E108" s="248"/>
      <c r="F108" s="248" t="n">
        <v>3.32082727302265</v>
      </c>
      <c r="G108" s="248"/>
      <c r="H108" s="224"/>
    </row>
    <row r="109" customFormat="false" ht="15" hidden="false" customHeight="false" outlineLevel="0" collapsed="false">
      <c r="A109" s="249" t="s">
        <v>103</v>
      </c>
      <c r="B109" s="250" t="s">
        <v>96</v>
      </c>
      <c r="C109" s="251" t="n">
        <v>40000</v>
      </c>
      <c r="D109" s="252" t="n">
        <v>0</v>
      </c>
      <c r="E109" s="252"/>
      <c r="F109" s="252" t="n">
        <v>0</v>
      </c>
      <c r="G109" s="252"/>
      <c r="H109" s="224"/>
    </row>
    <row r="110" customFormat="false" ht="25.5" hidden="false" customHeight="false" outlineLevel="0" collapsed="false">
      <c r="A110" s="249" t="s">
        <v>104</v>
      </c>
      <c r="B110" s="250" t="s">
        <v>227</v>
      </c>
      <c r="C110" s="251" t="n">
        <v>12321.3</v>
      </c>
      <c r="D110" s="252" t="n">
        <v>1737.5</v>
      </c>
      <c r="E110" s="252"/>
      <c r="F110" s="252" t="n">
        <v>14.1015964224554</v>
      </c>
      <c r="G110" s="252"/>
      <c r="H110" s="224"/>
    </row>
    <row r="113" customFormat="false" ht="12.75" hidden="false" customHeight="false" outlineLevel="0" collapsed="false">
      <c r="A113" s="253" t="s">
        <v>254</v>
      </c>
      <c r="B113" s="253"/>
    </row>
    <row r="114" customFormat="false" ht="12.75" hidden="false" customHeight="false" outlineLevel="0" collapsed="false">
      <c r="A114" s="253" t="s">
        <v>255</v>
      </c>
      <c r="B114" s="253"/>
    </row>
    <row r="115" customFormat="false" ht="12.75" hidden="false" customHeight="false" outlineLevel="0" collapsed="false">
      <c r="A115" s="254"/>
      <c r="B115" s="254"/>
    </row>
    <row r="116" customFormat="false" ht="12.75" hidden="false" customHeight="false" outlineLevel="0" collapsed="false">
      <c r="A116" s="253" t="s">
        <v>256</v>
      </c>
      <c r="B116" s="253"/>
    </row>
  </sheetData>
  <sheetProtection sheet="true" password="f4b8" objects="true" scenarios="true"/>
  <mergeCells count="211">
    <mergeCell ref="A1:D1"/>
    <mergeCell ref="E1:H1"/>
    <mergeCell ref="A2:D2"/>
    <mergeCell ref="E2:H2"/>
    <mergeCell ref="A4:H4"/>
    <mergeCell ref="A6:H6"/>
    <mergeCell ref="A8:G8"/>
    <mergeCell ref="A9:G9"/>
    <mergeCell ref="A10:G10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48:E48"/>
    <mergeCell ref="F48:G48"/>
    <mergeCell ref="D49:E49"/>
    <mergeCell ref="F49:G49"/>
    <mergeCell ref="D50:E50"/>
    <mergeCell ref="F50:G50"/>
    <mergeCell ref="D51:E51"/>
    <mergeCell ref="F51:G51"/>
    <mergeCell ref="D52:E52"/>
    <mergeCell ref="F52:G52"/>
    <mergeCell ref="D53:E53"/>
    <mergeCell ref="F53:G53"/>
    <mergeCell ref="D54:E54"/>
    <mergeCell ref="F54:G54"/>
    <mergeCell ref="D55:E55"/>
    <mergeCell ref="F55:G55"/>
    <mergeCell ref="D56:E56"/>
    <mergeCell ref="F56:G56"/>
    <mergeCell ref="D57:E57"/>
    <mergeCell ref="F57:G57"/>
    <mergeCell ref="D58:E58"/>
    <mergeCell ref="F58:G58"/>
    <mergeCell ref="D59:E59"/>
    <mergeCell ref="F59:G59"/>
    <mergeCell ref="D60:E60"/>
    <mergeCell ref="F60:G60"/>
    <mergeCell ref="D61:E61"/>
    <mergeCell ref="F61:G61"/>
    <mergeCell ref="D62:E62"/>
    <mergeCell ref="F62:G62"/>
    <mergeCell ref="D63:E63"/>
    <mergeCell ref="F63:G63"/>
    <mergeCell ref="D64:E64"/>
    <mergeCell ref="F64:G64"/>
    <mergeCell ref="D65:E65"/>
    <mergeCell ref="F65:G65"/>
    <mergeCell ref="D66:E66"/>
    <mergeCell ref="F66:G66"/>
    <mergeCell ref="D67:E67"/>
    <mergeCell ref="F67:G67"/>
    <mergeCell ref="D68:E68"/>
    <mergeCell ref="F68:G68"/>
    <mergeCell ref="D69:E69"/>
    <mergeCell ref="F69:G69"/>
    <mergeCell ref="D70:E70"/>
    <mergeCell ref="F70:G70"/>
    <mergeCell ref="D71:E71"/>
    <mergeCell ref="F71:G71"/>
    <mergeCell ref="D72:E72"/>
    <mergeCell ref="F72:G72"/>
    <mergeCell ref="D73:E73"/>
    <mergeCell ref="F73:G73"/>
    <mergeCell ref="D74:E74"/>
    <mergeCell ref="F74:G74"/>
    <mergeCell ref="D75:E75"/>
    <mergeCell ref="F75:G75"/>
    <mergeCell ref="D76:E76"/>
    <mergeCell ref="F76:G76"/>
    <mergeCell ref="D77:E77"/>
    <mergeCell ref="F77:G77"/>
    <mergeCell ref="D78:E78"/>
    <mergeCell ref="F78:G78"/>
    <mergeCell ref="D79:E79"/>
    <mergeCell ref="F79:G79"/>
    <mergeCell ref="D80:E80"/>
    <mergeCell ref="F80:G80"/>
    <mergeCell ref="D81:E81"/>
    <mergeCell ref="F81:G81"/>
    <mergeCell ref="D82:E82"/>
    <mergeCell ref="F82:G82"/>
    <mergeCell ref="D83:E83"/>
    <mergeCell ref="F83:G83"/>
    <mergeCell ref="D84:E84"/>
    <mergeCell ref="F84:G84"/>
    <mergeCell ref="D85:E85"/>
    <mergeCell ref="F85:G85"/>
    <mergeCell ref="D86:E86"/>
    <mergeCell ref="F86:G86"/>
    <mergeCell ref="D87:E87"/>
    <mergeCell ref="F87:G87"/>
    <mergeCell ref="D88:E88"/>
    <mergeCell ref="F88:G88"/>
    <mergeCell ref="D89:E89"/>
    <mergeCell ref="F89:G89"/>
    <mergeCell ref="D90:E90"/>
    <mergeCell ref="F90:G90"/>
    <mergeCell ref="D91:E91"/>
    <mergeCell ref="F91:G91"/>
    <mergeCell ref="D92:E92"/>
    <mergeCell ref="F92:G92"/>
    <mergeCell ref="D93:E93"/>
    <mergeCell ref="F93:G93"/>
    <mergeCell ref="D94:E94"/>
    <mergeCell ref="F94:G94"/>
    <mergeCell ref="D95:E95"/>
    <mergeCell ref="F95:G95"/>
    <mergeCell ref="D96:E96"/>
    <mergeCell ref="F96:G96"/>
    <mergeCell ref="D97:E97"/>
    <mergeCell ref="F97:G97"/>
    <mergeCell ref="D98:E98"/>
    <mergeCell ref="F98:G98"/>
    <mergeCell ref="D99:E99"/>
    <mergeCell ref="F99:G99"/>
    <mergeCell ref="D100:E100"/>
    <mergeCell ref="F100:G100"/>
    <mergeCell ref="D101:E101"/>
    <mergeCell ref="F101:G101"/>
    <mergeCell ref="D102:E102"/>
    <mergeCell ref="F102:G102"/>
    <mergeCell ref="D103:E103"/>
    <mergeCell ref="F103:G103"/>
    <mergeCell ref="D104:E104"/>
    <mergeCell ref="F104:G104"/>
    <mergeCell ref="D105:E105"/>
    <mergeCell ref="F105:G105"/>
    <mergeCell ref="D106:E106"/>
    <mergeCell ref="F106:G106"/>
    <mergeCell ref="D107:E107"/>
    <mergeCell ref="F107:G107"/>
    <mergeCell ref="D108:E108"/>
    <mergeCell ref="F108:G108"/>
    <mergeCell ref="D109:E109"/>
    <mergeCell ref="F109:G109"/>
    <mergeCell ref="D110:E110"/>
    <mergeCell ref="F110:G110"/>
    <mergeCell ref="A113:B113"/>
    <mergeCell ref="A114:B114"/>
    <mergeCell ref="A115:B115"/>
    <mergeCell ref="A116:B1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2022-08-26T07:26:16Z</dcterms:created>
  <dc:creator>AMilic</dc:creator>
  <dc:description/>
  <dc:language>hr-HR</dc:language>
  <cp:lastModifiedBy/>
  <cp:lastPrinted>2024-07-22T08:10:00Z</cp:lastPrinted>
  <dcterms:modified xsi:type="dcterms:W3CDTF">2024-07-26T10:50:51Z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