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Korisnik\Documents\71. sjednica UV\"/>
    </mc:Choice>
  </mc:AlternateContent>
  <xr:revisionPtr revIDLastSave="0" documentId="8_{AEC6F93A-767B-499B-BE2B-20A4A1EAA3D7}" xr6:coauthVersionLast="47" xr6:coauthVersionMax="47" xr10:uidLastSave="{00000000-0000-0000-0000-000000000000}"/>
  <bookViews>
    <workbookView xWindow="-120" yWindow="-120" windowWidth="29040" windowHeight="15840" tabRatio="386" activeTab="3" xr2:uid="{00000000-000D-0000-FFFF-FFFF00000000}"/>
  </bookViews>
  <sheets>
    <sheet name="SAŽETAK" sheetId="1" r:id="rId1"/>
    <sheet name=" Račun prihoda i rashoda" sheetId="3" r:id="rId2"/>
    <sheet name="Rashodi prema funkcijskoj kl" sheetId="5" r:id="rId3"/>
    <sheet name="POSEBNI DIO" sheetId="7" r:id="rId4"/>
    <sheet name="Račun financiranja" sheetId="6" r:id="rId5"/>
  </sheets>
  <definedNames>
    <definedName name="_xlnm.Print_Area" localSheetId="1">' Račun prihoda i rashoda'!$A$1:$J$65</definedName>
    <definedName name="_xlnm.Print_Area" localSheetId="3">'POSEBNI DIO'!$A$1:$L$78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5" l="1"/>
  <c r="C11" i="5"/>
  <c r="H10" i="1"/>
  <c r="F65" i="3"/>
  <c r="J52" i="3"/>
  <c r="I52" i="3"/>
  <c r="G53" i="3"/>
  <c r="E53" i="3"/>
  <c r="G21" i="3"/>
  <c r="G42" i="7"/>
  <c r="I21" i="3"/>
  <c r="K33" i="7"/>
  <c r="K34" i="7"/>
  <c r="I34" i="7"/>
  <c r="J35" i="3"/>
  <c r="H13" i="1"/>
  <c r="K12" i="7"/>
  <c r="K15" i="7"/>
  <c r="K16" i="7"/>
  <c r="I15" i="7"/>
  <c r="I16" i="7"/>
  <c r="I17" i="7"/>
  <c r="I12" i="7"/>
  <c r="G15" i="7"/>
  <c r="G16" i="7"/>
  <c r="G17" i="7"/>
  <c r="G12" i="7"/>
  <c r="E11" i="5"/>
  <c r="E10" i="5" s="1"/>
  <c r="E61" i="3"/>
  <c r="F61" i="3"/>
  <c r="G52" i="7"/>
  <c r="G51" i="7" s="1"/>
  <c r="K56" i="7"/>
  <c r="I56" i="7"/>
  <c r="G56" i="7"/>
  <c r="K45" i="7"/>
  <c r="I45" i="7"/>
  <c r="K32" i="7"/>
  <c r="K31" i="7" s="1"/>
  <c r="K37" i="7"/>
  <c r="I37" i="7"/>
  <c r="I33" i="7" s="1"/>
  <c r="I32" i="7" s="1"/>
  <c r="I31" i="7" s="1"/>
  <c r="G37" i="7"/>
  <c r="G34" i="7"/>
  <c r="F43" i="7"/>
  <c r="F42" i="7" s="1"/>
  <c r="F46" i="7"/>
  <c r="F49" i="7"/>
  <c r="F23" i="7"/>
  <c r="F60" i="7"/>
  <c r="F59" i="7" s="1"/>
  <c r="F68" i="7"/>
  <c r="F67" i="7" s="1"/>
  <c r="F56" i="7"/>
  <c r="F34" i="7"/>
  <c r="F11" i="5"/>
  <c r="F10" i="5" s="1"/>
  <c r="D11" i="5"/>
  <c r="D10" i="5" s="1"/>
  <c r="J55" i="3"/>
  <c r="I55" i="3"/>
  <c r="G42" i="3"/>
  <c r="G35" i="3"/>
  <c r="I42" i="3"/>
  <c r="I35" i="3"/>
  <c r="G55" i="3"/>
  <c r="G52" i="3" s="1"/>
  <c r="J17" i="3"/>
  <c r="J13" i="3"/>
  <c r="I13" i="3"/>
  <c r="G13" i="3"/>
  <c r="F35" i="3"/>
  <c r="E23" i="7"/>
  <c r="E12" i="7"/>
  <c r="E17" i="7"/>
  <c r="E16" i="7" s="1"/>
  <c r="E33" i="7"/>
  <c r="E32" i="7" s="1"/>
  <c r="E31" i="7" s="1"/>
  <c r="E27" i="7"/>
  <c r="B11" i="5"/>
  <c r="E27" i="3"/>
  <c r="G33" i="7" l="1"/>
  <c r="G32" i="7" s="1"/>
  <c r="G31" i="7" s="1"/>
  <c r="F45" i="7"/>
  <c r="E13" i="3"/>
  <c r="E17" i="3"/>
  <c r="G32" i="1" l="1"/>
  <c r="G10" i="1"/>
  <c r="G13" i="1"/>
  <c r="F29" i="1" l="1"/>
  <c r="F32" i="1" s="1"/>
  <c r="J15" i="3"/>
  <c r="G15" i="3"/>
  <c r="J21" i="3"/>
  <c r="J13" i="1"/>
  <c r="J11" i="1" s="1"/>
  <c r="J10" i="1" s="1"/>
  <c r="L13" i="1"/>
  <c r="L11" i="1" s="1"/>
  <c r="L10" i="1" s="1"/>
  <c r="B10" i="5"/>
  <c r="F13" i="1"/>
  <c r="E24" i="3"/>
  <c r="E55" i="3"/>
  <c r="I52" i="7"/>
  <c r="I51" i="7" s="1"/>
  <c r="K52" i="7"/>
  <c r="K51" i="7" s="1"/>
  <c r="K63" i="7"/>
  <c r="I27" i="7"/>
  <c r="I26" i="7" s="1"/>
  <c r="K27" i="7"/>
  <c r="K26" i="7" s="1"/>
  <c r="I23" i="7"/>
  <c r="I22" i="7" s="1"/>
  <c r="I21" i="7" s="1"/>
  <c r="K23" i="7"/>
  <c r="K22" i="7" s="1"/>
  <c r="K21" i="7" s="1"/>
  <c r="G27" i="7"/>
  <c r="G26" i="7" s="1"/>
  <c r="G23" i="7"/>
  <c r="G22" i="7" s="1"/>
  <c r="G21" i="7" s="1"/>
  <c r="G11" i="7"/>
  <c r="G10" i="7" s="1"/>
  <c r="G9" i="7" s="1"/>
  <c r="I11" i="7"/>
  <c r="I10" i="7" s="1"/>
  <c r="I9" i="7" s="1"/>
  <c r="K11" i="7"/>
  <c r="K10" i="7" s="1"/>
  <c r="K9" i="7" s="1"/>
  <c r="E11" i="7"/>
  <c r="E10" i="7" s="1"/>
  <c r="E68" i="7"/>
  <c r="E67" i="7" s="1"/>
  <c r="E64" i="7"/>
  <c r="E63" i="7" s="1"/>
  <c r="E56" i="7"/>
  <c r="E26" i="7"/>
  <c r="E22" i="7"/>
  <c r="E21" i="7" s="1"/>
  <c r="E15" i="7"/>
  <c r="J42" i="3"/>
  <c r="J50" i="3"/>
  <c r="I50" i="3"/>
  <c r="I34" i="3" s="1"/>
  <c r="I33" i="3" s="1"/>
  <c r="J34" i="3" l="1"/>
  <c r="J10" i="3"/>
  <c r="J9" i="3" s="1"/>
  <c r="G41" i="7"/>
  <c r="G40" i="7" s="1"/>
  <c r="I65" i="3"/>
  <c r="I41" i="7"/>
  <c r="I40" i="7" s="1"/>
  <c r="K41" i="7"/>
  <c r="K40" i="7" s="1"/>
  <c r="K8" i="7" s="1"/>
  <c r="E52" i="7"/>
  <c r="E51" i="7" s="1"/>
  <c r="E20" i="7"/>
  <c r="E9" i="7"/>
  <c r="G20" i="7"/>
  <c r="K20" i="7"/>
  <c r="I20" i="7"/>
  <c r="J33" i="3" l="1"/>
  <c r="J65" i="3" s="1"/>
  <c r="I8" i="7"/>
  <c r="G8" i="7"/>
  <c r="G7" i="7" s="1"/>
  <c r="G6" i="7" s="1"/>
  <c r="G5" i="7" s="1"/>
  <c r="E8" i="7"/>
  <c r="E7" i="7" s="1"/>
  <c r="E6" i="7" s="1"/>
  <c r="E5" i="7" s="1"/>
  <c r="K7" i="7"/>
  <c r="K6" i="7" s="1"/>
  <c r="K5" i="7" s="1"/>
  <c r="I7" i="7"/>
  <c r="I6" i="7" s="1"/>
  <c r="I5" i="7" s="1"/>
  <c r="G50" i="3"/>
  <c r="G34" i="3" s="1"/>
  <c r="G33" i="3" s="1"/>
  <c r="G11" i="3"/>
  <c r="G17" i="3"/>
  <c r="E42" i="3"/>
  <c r="E50" i="3"/>
  <c r="J30" i="3"/>
  <c r="F13" i="3"/>
  <c r="G65" i="3" l="1"/>
  <c r="E35" i="3"/>
  <c r="E34" i="3" l="1"/>
  <c r="I17" i="3"/>
  <c r="I15" i="3"/>
  <c r="E15" i="3"/>
  <c r="E33" i="3" l="1"/>
  <c r="E65" i="3" s="1"/>
  <c r="I10" i="3"/>
  <c r="I9" i="3" s="1"/>
  <c r="F10" i="1"/>
  <c r="I30" i="3" l="1"/>
  <c r="F42" i="3"/>
  <c r="F52" i="7"/>
  <c r="F51" i="7" s="1"/>
  <c r="F41" i="7" s="1"/>
  <c r="F40" i="7" s="1"/>
  <c r="F33" i="7"/>
  <c r="F32" i="7" s="1"/>
  <c r="F31" i="7" s="1"/>
  <c r="F26" i="7"/>
  <c r="F22" i="7"/>
  <c r="F21" i="7" s="1"/>
  <c r="F15" i="7"/>
  <c r="F12" i="7"/>
  <c r="F11" i="7" s="1"/>
  <c r="F10" i="7" l="1"/>
  <c r="F9" i="7" s="1"/>
  <c r="F20" i="7"/>
  <c r="F50" i="3"/>
  <c r="F34" i="3" s="1"/>
  <c r="F33" i="3" s="1"/>
  <c r="F55" i="3"/>
  <c r="F27" i="3"/>
  <c r="F11" i="3"/>
  <c r="F15" i="3"/>
  <c r="F17" i="3"/>
  <c r="F21" i="3"/>
  <c r="F8" i="7" l="1"/>
  <c r="F7" i="7" s="1"/>
  <c r="F6" i="7" s="1"/>
  <c r="F5" i="7" s="1"/>
  <c r="F10" i="3"/>
  <c r="F9" i="3" s="1"/>
  <c r="F30" i="3"/>
  <c r="E21" i="3"/>
  <c r="E10" i="3" l="1"/>
  <c r="G10" i="3"/>
  <c r="G9" i="3" s="1"/>
  <c r="E9" i="3" l="1"/>
  <c r="E30" i="3" s="1"/>
  <c r="G30" i="3"/>
</calcChain>
</file>

<file path=xl/sharedStrings.xml><?xml version="1.0" encoding="utf-8"?>
<sst xmlns="http://schemas.openxmlformats.org/spreadsheetml/2006/main" count="272" uniqueCount="156">
  <si>
    <t>PRIHODI UKUPNO</t>
  </si>
  <si>
    <t>PRIHODI POSLOVANJA</t>
  </si>
  <si>
    <t>RASHODI UKUPNO</t>
  </si>
  <si>
    <t>VIŠAK / MANJAK IZ PRETHODNE(IH) GODINE KOJI ĆE SE RASPOREDITI / POKRITI</t>
  </si>
  <si>
    <t>PRIMICI OD FINANCIJSKE IMOVINE I ZADUŽIVANJA</t>
  </si>
  <si>
    <t>IZDACI ZA FINANCIJSKU IMOVINU I OTPLATE ZAJMOVA</t>
  </si>
  <si>
    <t>NETO FINANCIRANJE</t>
  </si>
  <si>
    <t>VIŠAK / MANJAK + NETO FINANCIRANJE</t>
  </si>
  <si>
    <t>Izvršenje 2021.</t>
  </si>
  <si>
    <t>Plan 2022.</t>
  </si>
  <si>
    <t>Naziv prihoda</t>
  </si>
  <si>
    <t xml:space="preserve">A. RAČUN PRIHODA I RASHODA </t>
  </si>
  <si>
    <t>Razred</t>
  </si>
  <si>
    <t>Skupina</t>
  </si>
  <si>
    <t>Izvor</t>
  </si>
  <si>
    <t>Prihodi poslovanja</t>
  </si>
  <si>
    <t>Opći prihodi i primici</t>
  </si>
  <si>
    <t>Prihodi od prodaje nefinancijske imovine</t>
  </si>
  <si>
    <t>Naziv rashoda</t>
  </si>
  <si>
    <t>Rashodi poslovanja</t>
  </si>
  <si>
    <t>Rashodi za zaposlene</t>
  </si>
  <si>
    <t>Rashodi za nabavu nefinancijske imovine</t>
  </si>
  <si>
    <t>RASHODI PREMA FUNKCIJSKOJ KLASIFIKACIJI</t>
  </si>
  <si>
    <t>BROJČANA OZNAKA I NAZIV</t>
  </si>
  <si>
    <t>UKUPNI RASHODI</t>
  </si>
  <si>
    <t>B. RAČUN FINANCIRANJA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</si>
  <si>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</si>
  <si>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</si>
  <si>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</si>
  <si>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</si>
  <si>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</si>
  <si>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</si>
  <si>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</si>
  <si>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Primici od zaduživanja</t>
  </si>
  <si>
    <t>Namjenski primici od zaduživanja</t>
  </si>
  <si>
    <t>Izdaci za otplatu glavnice primljenih kredita i zajmova</t>
  </si>
  <si>
    <t>Vlastiti prihodi</t>
  </si>
  <si>
    <t>A) SAŽETAK RAČUNA PRIHODA I RASHODA</t>
  </si>
  <si>
    <t>B) SAŽETAK RAČUNA FINANCIRANJA</t>
  </si>
  <si>
    <t>UKUPAN DONOS VIŠKA / MANJKA IZ PRETHODNE(IH) GODINE***</t>
  </si>
  <si>
    <t>Plan za 2023.</t>
  </si>
  <si>
    <t>Projekcija 
za 2024.</t>
  </si>
  <si>
    <t>Projekcija 
za 2025.</t>
  </si>
  <si>
    <t>Prihodi iz nadležnog proračuna i od HZZO-a temeljem ugovornih obveza</t>
  </si>
  <si>
    <t>Ostali prihodi za posebne namjene</t>
  </si>
  <si>
    <t>Rashodi za nabavu proizvedene dugotrajne imovine</t>
  </si>
  <si>
    <t>C) PRENESENI VIŠAK ILI PRENESENI MANJAK I VIŠEGODIŠNJI PLAN URAVNOTEŽENJA</t>
  </si>
  <si>
    <t>Naziv</t>
  </si>
  <si>
    <t>Razdjel 003</t>
  </si>
  <si>
    <t>Upravni odjel za zdravstvo, socijalnu skrb i hrvatske branitelje</t>
  </si>
  <si>
    <t>Glava 00305</t>
  </si>
  <si>
    <t>Ustanove socijalne skrbi</t>
  </si>
  <si>
    <t>Podglava 19940</t>
  </si>
  <si>
    <t>Dom za starije i nemoćne osobe Petrinja</t>
  </si>
  <si>
    <t>Glavni program A03</t>
  </si>
  <si>
    <t>PROGRAM 1004</t>
  </si>
  <si>
    <t>Program javnih potreba u socijalnoj skrbi</t>
  </si>
  <si>
    <t>Aktivnost A100012</t>
  </si>
  <si>
    <t>Izdaci za domove socijalne skrbi / zakonski standard</t>
  </si>
  <si>
    <t>Aktivnost A100026</t>
  </si>
  <si>
    <t>Potres</t>
  </si>
  <si>
    <t>Opći prihodi domovi za starije i nemoćne</t>
  </si>
  <si>
    <t>PROGRAM 1005</t>
  </si>
  <si>
    <t>Minimalni financijski standard u socijalnoj skrbi</t>
  </si>
  <si>
    <t>Aktivnost A100004</t>
  </si>
  <si>
    <t>Redovna djelatnost / minimalni financijski standard</t>
  </si>
  <si>
    <t>Kapitalni projekt K100003</t>
  </si>
  <si>
    <t>Ulaganje u objekte socijalne skrbi</t>
  </si>
  <si>
    <t xml:space="preserve">Opci prihodi domova za starije i nemoćne </t>
  </si>
  <si>
    <t>PROGRAM 1006</t>
  </si>
  <si>
    <t>Program iznad zakonskog standarda DZSIN</t>
  </si>
  <si>
    <t>Aktivnost A100001</t>
  </si>
  <si>
    <t>Pružanje usluga drugim ustanovama socijalne skrbi</t>
  </si>
  <si>
    <t>PROGRAM 1007</t>
  </si>
  <si>
    <t xml:space="preserve">Redovna djelatnost ustanova socijalne skrbi </t>
  </si>
  <si>
    <t xml:space="preserve">Redovna djelatnost </t>
  </si>
  <si>
    <t>Vlastiti prihodi PK</t>
  </si>
  <si>
    <t>Prihodi za posebne namjene - PK</t>
  </si>
  <si>
    <t>Financijski rashodi</t>
  </si>
  <si>
    <t>Rashodi za dodatna ulaganja na nefinancijskoj imovini</t>
  </si>
  <si>
    <t>Tekuće donacije - PK</t>
  </si>
  <si>
    <t>Kapitalne donacije - PK</t>
  </si>
  <si>
    <t>Kapitalni projekt K100005</t>
  </si>
  <si>
    <t>KAPITALNI RASHODI</t>
  </si>
  <si>
    <t>Prihodi od naknade štete od osiguranja PK</t>
  </si>
  <si>
    <t>Pomoći iz državnog proračuna</t>
  </si>
  <si>
    <t>10 Socijalna zaštita</t>
  </si>
  <si>
    <t>102 Starost</t>
  </si>
  <si>
    <t>Prihodi od imovine</t>
  </si>
  <si>
    <t>Ostali prihodi</t>
  </si>
  <si>
    <t>Tekuće donacije</t>
  </si>
  <si>
    <t>Kapitalne donacije</t>
  </si>
  <si>
    <t xml:space="preserve">Opći prihodi </t>
  </si>
  <si>
    <t>Prihodi od naknade štete od osiguranja</t>
  </si>
  <si>
    <t>UKUPNO</t>
  </si>
  <si>
    <t>Prihodi za posebne namjene</t>
  </si>
  <si>
    <t>Rashodi za posebne namjene</t>
  </si>
  <si>
    <t>Izvor financiranja 1.5.</t>
  </si>
  <si>
    <t>Izvor financiranja 1.1.</t>
  </si>
  <si>
    <t>Izvor financiranja 3.1.</t>
  </si>
  <si>
    <t>Izvor financiranja 4.3.</t>
  </si>
  <si>
    <t>Izvor financiranja 6.1.</t>
  </si>
  <si>
    <t>Izvor financiranja 6.2.</t>
  </si>
  <si>
    <t>Izvor financiranja 7.1.</t>
  </si>
  <si>
    <t>6.1.</t>
  </si>
  <si>
    <t>3.1.</t>
  </si>
  <si>
    <t>4.3.</t>
  </si>
  <si>
    <t>6.2.</t>
  </si>
  <si>
    <t>1.1.</t>
  </si>
  <si>
    <t>1.5.</t>
  </si>
  <si>
    <t>Opći prihodi domovi za starije i nemoćne-potres</t>
  </si>
  <si>
    <t>Opći prihodi domovi za starije i nemoćne-min.fin.sta.</t>
  </si>
  <si>
    <t>Opći prihodi domovi za starije i nemoćne-ulaganje u objekte</t>
  </si>
  <si>
    <t>Opći prihodi domovi za starije i nemoćne-mini.fin.stand.</t>
  </si>
  <si>
    <t>Višak/manjak</t>
  </si>
  <si>
    <t>Vlastiti izvori</t>
  </si>
  <si>
    <t>Opći prihodi i primici domovi za starije i nemoćne</t>
  </si>
  <si>
    <t>7.1.</t>
  </si>
  <si>
    <t>5.2.</t>
  </si>
  <si>
    <t>Prihodi od administrativnih pristojbi i po poseb. propisima</t>
  </si>
  <si>
    <t>Pomoći iz inoz. i od subjekata unutar općeg proračuna</t>
  </si>
  <si>
    <t>II. IZMJENE I DOPUNE PLANA NABAVE DOMA ZA STARIJE OSOBE PETRINJA ZA 2023. GODINU</t>
  </si>
  <si>
    <t>Djelatnost UO za zdravstvo, socijalnu skrb i hrvatske branitelje</t>
  </si>
  <si>
    <t>6 PRIHODI POSLOVANJA</t>
  </si>
  <si>
    <t>3 RASHODI  POSLOVANJA</t>
  </si>
  <si>
    <t>7 PRIHODI OD PRODAJE NEFINANCIJSKE IMOVINE</t>
  </si>
  <si>
    <t>4 RASHODI ZA NABAVU NEFINANCIJSKE IMOVINE</t>
  </si>
  <si>
    <t>Plan 2024</t>
  </si>
  <si>
    <t>PLAN 2024</t>
  </si>
  <si>
    <t>PROJEKCIJA 2026</t>
  </si>
  <si>
    <t>Rashodi za nabavu dugotrajne imovine</t>
  </si>
  <si>
    <t>FINANCIJSKI PLAN DOMA ZA STARIJE OSOBE PETRINJA</t>
  </si>
  <si>
    <t>FINANCIJSKI PLAN DOMA ZA STARIJE OSOBE PETRINJA ZA 2024. I PROJEKCIJA ZA 2025. I 2026.</t>
  </si>
  <si>
    <t>Ravnatelj Damir Borić, dipl.oec</t>
  </si>
  <si>
    <t xml:space="preserve">ZA 2025. I PROJEKCIJA ZA 2026. I 2027. </t>
  </si>
  <si>
    <t>IZVRŠENJE 2023</t>
  </si>
  <si>
    <t>RAZLIKA -  MANJAK</t>
  </si>
  <si>
    <t>PLAN 2025</t>
  </si>
  <si>
    <t>PROJEKCIJA 2027</t>
  </si>
  <si>
    <t>PLAN  2024</t>
  </si>
  <si>
    <t>Izvršenje 2023.</t>
  </si>
  <si>
    <t>Plan 2025</t>
  </si>
  <si>
    <t>Projekcija 2027</t>
  </si>
  <si>
    <t>IZVRŠENJE 2023.</t>
  </si>
  <si>
    <t>Pomoći od izvanproračunskih korisnika</t>
  </si>
  <si>
    <t>5.2</t>
  </si>
  <si>
    <t>Pomoći HZZ-PK</t>
  </si>
  <si>
    <t>FINANANCIJSKI PLAN DOMA ZA STARIJE OSOBE PETRINJA ZA 2025. I PROJEKCIJA ZA 2026. I 2027. GODINU</t>
  </si>
  <si>
    <t>Izvor financiranja 5.2.</t>
  </si>
  <si>
    <t>Rashodi polsovanja</t>
  </si>
  <si>
    <t>Rashodi za nabavu neproizvedene dugotrajne imovine</t>
  </si>
  <si>
    <t>Rashodi za nabavuproizvedene dugotrjane imovine</t>
  </si>
  <si>
    <t>FINANCIJSKI PLAN DOMA ZA STARIJE OSOBE PETRINJA ZA 2025. I PROJEKCIJA ZA 2026 I 2027. GODINU</t>
  </si>
  <si>
    <t>PRIJEDLOG</t>
  </si>
  <si>
    <t>KLASA: 400-01/24-01/02</t>
  </si>
  <si>
    <t>URBROJ: 2176-119/04-24-2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</si>
</sst>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i/>
      <sz val="12"/>
      <name val="Arial"/>
      <family val="2"/>
      <charset val="238"/>
    </font>
    <font>
      <sz val="8"/>
      <name val="Calibri"/>
      <family val="2"/>
      <charset val="238"/>
      <scheme val="minor"/>
    </font>
    <font>
      <b/>
      <i/>
      <sz val="11"/>
      <color indexed="8"/>
      <name val="Arial"/>
      <family val="2"/>
      <charset val="238"/>
    </font>
    <font>
      <b/>
      <i/>
      <sz val="9"/>
      <color indexed="8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indexed="8"/>
      <name val="Arial"/>
      <family val="2"/>
      <charset val="238"/>
    </font>
    <font>
      <i/>
      <sz val="11"/>
      <color theme="1"/>
      <name val="Arial"/>
      <family val="2"/>
      <charset val="238"/>
    </font>
    <font>
      <b/>
      <i/>
      <sz val="11"/>
      <color theme="1"/>
      <name val="Arial"/>
      <family val="2"/>
      <charset val="238"/>
    </font>
    <font>
      <b/>
      <i/>
      <sz val="12"/>
      <color indexed="8"/>
      <name val="Arial"/>
      <family val="2"/>
      <charset val="238"/>
    </font>
    <font>
      <i/>
      <sz val="12"/>
      <color indexed="8"/>
      <name val="Arial"/>
      <family val="2"/>
      <charset val="238"/>
    </font>
    <font>
      <b/>
      <i/>
      <sz val="14"/>
      <color indexed="8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i/>
      <sz val="13"/>
      <color indexed="8"/>
      <name val="Arial"/>
      <family val="2"/>
      <charset val="238"/>
    </font>
    <font>
      <i/>
      <sz val="13"/>
      <color indexed="8"/>
      <name val="Arial"/>
      <family val="2"/>
      <charset val="238"/>
    </font>
    <font>
      <i/>
      <sz val="13"/>
      <color theme="1"/>
      <name val="Calibri"/>
      <family val="2"/>
      <charset val="238"/>
      <scheme val="minor"/>
    </font>
    <font>
      <i/>
      <sz val="10"/>
      <color indexed="8"/>
      <name val="Arial"/>
      <family val="2"/>
      <charset val="238"/>
    </font>
    <font>
      <b/>
      <i/>
      <sz val="8"/>
      <color indexed="8"/>
      <name val="Arial"/>
      <family val="2"/>
      <charset val="238"/>
    </font>
    <font>
      <b/>
      <i/>
      <sz val="12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i/>
      <sz val="10"/>
      <color theme="1"/>
      <name val="Calibri"/>
      <family val="2"/>
      <charset val="238"/>
      <scheme val="minor"/>
    </font>
    <font>
      <b/>
      <i/>
      <sz val="10"/>
      <color theme="1"/>
      <name val="Arial"/>
      <family val="2"/>
      <charset val="238"/>
    </font>
    <font>
      <b/>
      <i/>
      <sz val="13"/>
      <color theme="1"/>
      <name val="Arial"/>
      <family val="2"/>
      <charset val="238"/>
    </font>
    <font>
      <i/>
      <sz val="14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11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4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3" fontId="2" fillId="2" borderId="4" xfId="0" applyNumberFormat="1" applyFont="1" applyFill="1" applyBorder="1" applyAlignment="1">
      <alignment horizontal="right"/>
    </xf>
    <xf numFmtId="0" fontId="7" fillId="2" borderId="3" xfId="0" applyFont="1" applyFill="1" applyBorder="1" applyAlignment="1">
      <alignment horizontal="left" vertical="center" wrapText="1"/>
    </xf>
    <xf numFmtId="0" fontId="5" fillId="2" borderId="3" xfId="0" quotePrefix="1" applyFont="1" applyFill="1" applyBorder="1" applyAlignment="1">
      <alignment horizontal="left" vertical="center"/>
    </xf>
    <xf numFmtId="0" fontId="6" fillId="2" borderId="3" xfId="0" quotePrefix="1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 wrapText="1"/>
    </xf>
    <xf numFmtId="0" fontId="6" fillId="2" borderId="3" xfId="0" quotePrefix="1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10" fillId="2" borderId="3" xfId="0" quotePrefix="1" applyFont="1" applyFill="1" applyBorder="1" applyAlignment="1">
      <alignment horizontal="left" vertical="center" wrapText="1"/>
    </xf>
    <xf numFmtId="0" fontId="14" fillId="2" borderId="3" xfId="0" quotePrefix="1" applyFont="1" applyFill="1" applyBorder="1" applyAlignment="1">
      <alignment vertical="center" wrapText="1"/>
    </xf>
    <xf numFmtId="0" fontId="15" fillId="2" borderId="3" xfId="0" quotePrefix="1" applyFont="1" applyFill="1" applyBorder="1" applyAlignment="1">
      <alignment vertical="center"/>
    </xf>
    <xf numFmtId="0" fontId="15" fillId="2" borderId="3" xfId="0" quotePrefix="1" applyFont="1" applyFill="1" applyBorder="1" applyAlignment="1">
      <alignment vertical="center" wrapText="1"/>
    </xf>
    <xf numFmtId="0" fontId="14" fillId="2" borderId="3" xfId="0" applyFont="1" applyFill="1" applyBorder="1" applyAlignment="1">
      <alignment vertical="center" wrapText="1"/>
    </xf>
    <xf numFmtId="49" fontId="14" fillId="2" borderId="3" xfId="0" quotePrefix="1" applyNumberFormat="1" applyFont="1" applyFill="1" applyBorder="1" applyAlignment="1">
      <alignment horizontal="center" vertical="center"/>
    </xf>
    <xf numFmtId="0" fontId="14" fillId="2" borderId="3" xfId="0" quotePrefix="1" applyFont="1" applyFill="1" applyBorder="1" applyAlignment="1">
      <alignment vertical="center"/>
    </xf>
    <xf numFmtId="49" fontId="15" fillId="2" borderId="3" xfId="0" quotePrefix="1" applyNumberFormat="1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49" fontId="14" fillId="2" borderId="3" xfId="0" applyNumberFormat="1" applyFont="1" applyFill="1" applyBorder="1" applyAlignment="1">
      <alignment horizontal="center" vertical="center" wrapText="1"/>
    </xf>
    <xf numFmtId="4" fontId="19" fillId="2" borderId="4" xfId="0" applyNumberFormat="1" applyFont="1" applyFill="1" applyBorder="1" applyAlignment="1">
      <alignment horizontal="right" vertical="center"/>
    </xf>
    <xf numFmtId="4" fontId="20" fillId="2" borderId="4" xfId="0" applyNumberFormat="1" applyFont="1" applyFill="1" applyBorder="1" applyAlignment="1">
      <alignment horizontal="right" vertical="center"/>
    </xf>
    <xf numFmtId="4" fontId="12" fillId="2" borderId="3" xfId="0" applyNumberFormat="1" applyFont="1" applyFill="1" applyBorder="1" applyAlignment="1">
      <alignment horizontal="right"/>
    </xf>
    <xf numFmtId="4" fontId="18" fillId="2" borderId="3" xfId="0" applyNumberFormat="1" applyFont="1" applyFill="1" applyBorder="1" applyAlignment="1">
      <alignment horizontal="right"/>
    </xf>
    <xf numFmtId="3" fontId="17" fillId="2" borderId="3" xfId="0" applyNumberFormat="1" applyFont="1" applyFill="1" applyBorder="1" applyAlignment="1">
      <alignment horizontal="right" vertical="center"/>
    </xf>
    <xf numFmtId="3" fontId="17" fillId="0" borderId="3" xfId="0" applyNumberFormat="1" applyFont="1" applyBorder="1" applyAlignment="1">
      <alignment horizontal="right"/>
    </xf>
    <xf numFmtId="3" fontId="16" fillId="2" borderId="3" xfId="0" applyNumberFormat="1" applyFont="1" applyFill="1" applyBorder="1" applyAlignment="1">
      <alignment horizontal="right" vertical="center"/>
    </xf>
    <xf numFmtId="3" fontId="12" fillId="2" borderId="3" xfId="0" applyNumberFormat="1" applyFont="1" applyFill="1" applyBorder="1" applyAlignment="1">
      <alignment horizontal="right" vertical="center"/>
    </xf>
    <xf numFmtId="3" fontId="18" fillId="0" borderId="3" xfId="0" applyNumberFormat="1" applyFont="1" applyBorder="1" applyAlignment="1">
      <alignment horizontal="right"/>
    </xf>
    <xf numFmtId="0" fontId="12" fillId="2" borderId="3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left" vertical="center" wrapText="1"/>
    </xf>
    <xf numFmtId="3" fontId="12" fillId="5" borderId="3" xfId="0" applyNumberFormat="1" applyFont="1" applyFill="1" applyBorder="1" applyAlignment="1">
      <alignment horizontal="right" vertical="center"/>
    </xf>
    <xf numFmtId="0" fontId="21" fillId="0" borderId="0" xfId="0" applyFont="1" applyAlignment="1">
      <alignment horizontal="center" vertical="center" wrapText="1"/>
    </xf>
    <xf numFmtId="0" fontId="17" fillId="0" borderId="0" xfId="0" applyFont="1"/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6" fillId="0" borderId="0" xfId="0" applyFont="1" applyAlignment="1">
      <alignment horizontal="right" vertical="center" wrapText="1"/>
    </xf>
    <xf numFmtId="0" fontId="16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wrapText="1"/>
    </xf>
    <xf numFmtId="0" fontId="16" fillId="0" borderId="0" xfId="0" applyFont="1" applyAlignment="1">
      <alignment wrapText="1"/>
    </xf>
    <xf numFmtId="0" fontId="18" fillId="0" borderId="0" xfId="0" applyFont="1" applyAlignment="1">
      <alignment horizontal="right" vertical="center"/>
    </xf>
    <xf numFmtId="0" fontId="18" fillId="0" borderId="0" xfId="0" applyFont="1" applyAlignment="1">
      <alignment horizontal="center" vertical="center"/>
    </xf>
    <xf numFmtId="0" fontId="12" fillId="2" borderId="3" xfId="0" applyFont="1" applyFill="1" applyBorder="1" applyAlignment="1">
      <alignment horizontal="center" vertical="center" wrapText="1"/>
    </xf>
    <xf numFmtId="4" fontId="12" fillId="3" borderId="3" xfId="0" applyNumberFormat="1" applyFont="1" applyFill="1" applyBorder="1" applyAlignment="1">
      <alignment horizontal="right"/>
    </xf>
    <xf numFmtId="0" fontId="16" fillId="0" borderId="0" xfId="0" applyFont="1" applyAlignment="1">
      <alignment horizontal="right"/>
    </xf>
    <xf numFmtId="0" fontId="16" fillId="0" borderId="0" xfId="0" applyFont="1"/>
    <xf numFmtId="4" fontId="12" fillId="0" borderId="3" xfId="0" applyNumberFormat="1" applyFont="1" applyBorder="1" applyAlignment="1">
      <alignment horizontal="right"/>
    </xf>
    <xf numFmtId="0" fontId="12" fillId="0" borderId="0" xfId="0" quotePrefix="1" applyFont="1" applyAlignment="1">
      <alignment horizontal="center" vertical="center" wrapText="1"/>
    </xf>
    <xf numFmtId="3" fontId="12" fillId="4" borderId="3" xfId="0" quotePrefix="1" applyNumberFormat="1" applyFont="1" applyFill="1" applyBorder="1" applyAlignment="1">
      <alignment horizontal="right"/>
    </xf>
    <xf numFmtId="3" fontId="12" fillId="3" borderId="3" xfId="0" quotePrefix="1" applyNumberFormat="1" applyFont="1" applyFill="1" applyBorder="1" applyAlignment="1">
      <alignment horizontal="right" vertical="center"/>
    </xf>
    <xf numFmtId="4" fontId="12" fillId="3" borderId="3" xfId="0" quotePrefix="1" applyNumberFormat="1" applyFont="1" applyFill="1" applyBorder="1" applyAlignment="1">
      <alignment vertical="center"/>
    </xf>
    <xf numFmtId="0" fontId="17" fillId="0" borderId="0" xfId="0" applyFont="1" applyAlignment="1">
      <alignment horizontal="right"/>
    </xf>
    <xf numFmtId="3" fontId="12" fillId="0" borderId="3" xfId="0" applyNumberFormat="1" applyFont="1" applyBorder="1" applyAlignment="1">
      <alignment horizontal="right"/>
    </xf>
    <xf numFmtId="0" fontId="15" fillId="0" borderId="0" xfId="0" quotePrefix="1" applyFont="1" applyAlignment="1">
      <alignment horizontal="left" wrapText="1"/>
    </xf>
    <xf numFmtId="0" fontId="14" fillId="0" borderId="0" xfId="0" applyFont="1" applyAlignment="1">
      <alignment wrapText="1"/>
    </xf>
    <xf numFmtId="3" fontId="12" fillId="0" borderId="0" xfId="0" applyNumberFormat="1" applyFont="1" applyAlignment="1">
      <alignment horizontal="right"/>
    </xf>
    <xf numFmtId="0" fontId="17" fillId="0" borderId="0" xfId="0" applyFont="1" applyAlignment="1">
      <alignment wrapText="1"/>
    </xf>
    <xf numFmtId="0" fontId="17" fillId="0" borderId="0" xfId="0" applyFont="1" applyAlignment="1">
      <alignment horizontal="center"/>
    </xf>
    <xf numFmtId="0" fontId="22" fillId="0" borderId="0" xfId="0" applyFont="1"/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4" fillId="0" borderId="0" xfId="0" applyFont="1" applyAlignment="1">
      <alignment vertical="center" wrapText="1"/>
    </xf>
    <xf numFmtId="0" fontId="25" fillId="0" borderId="0" xfId="0" applyFont="1"/>
    <xf numFmtId="0" fontId="21" fillId="0" borderId="0" xfId="0" applyFont="1" applyAlignment="1">
      <alignment horizontal="left" vertical="center" wrapText="1"/>
    </xf>
    <xf numFmtId="0" fontId="26" fillId="0" borderId="0" xfId="0" applyFont="1" applyAlignment="1">
      <alignment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3" fontId="18" fillId="2" borderId="3" xfId="0" applyNumberFormat="1" applyFont="1" applyFill="1" applyBorder="1" applyAlignment="1">
      <alignment horizontal="right" vertical="center"/>
    </xf>
    <xf numFmtId="0" fontId="14" fillId="2" borderId="3" xfId="0" quotePrefix="1" applyFont="1" applyFill="1" applyBorder="1" applyAlignment="1">
      <alignment horizontal="left" vertical="center"/>
    </xf>
    <xf numFmtId="0" fontId="15" fillId="2" borderId="3" xfId="0" quotePrefix="1" applyFont="1" applyFill="1" applyBorder="1" applyAlignment="1">
      <alignment horizontal="left" vertical="center"/>
    </xf>
    <xf numFmtId="4" fontId="22" fillId="0" borderId="0" xfId="0" applyNumberFormat="1" applyFont="1"/>
    <xf numFmtId="0" fontId="14" fillId="2" borderId="3" xfId="0" applyFont="1" applyFill="1" applyBorder="1" applyAlignment="1">
      <alignment horizontal="left" vertical="center" wrapText="1"/>
    </xf>
    <xf numFmtId="0" fontId="30" fillId="0" borderId="0" xfId="0" applyFont="1"/>
    <xf numFmtId="0" fontId="17" fillId="0" borderId="0" xfId="0" applyFont="1" applyAlignment="1">
      <alignment horizontal="left"/>
    </xf>
    <xf numFmtId="0" fontId="18" fillId="0" borderId="0" xfId="0" applyFont="1" applyAlignment="1">
      <alignment vertical="top"/>
    </xf>
    <xf numFmtId="4" fontId="31" fillId="2" borderId="0" xfId="0" applyNumberFormat="1" applyFont="1" applyFill="1" applyAlignment="1">
      <alignment horizontal="right"/>
    </xf>
    <xf numFmtId="0" fontId="22" fillId="0" borderId="0" xfId="0" applyFont="1" applyAlignment="1">
      <alignment horizontal="center"/>
    </xf>
    <xf numFmtId="49" fontId="15" fillId="2" borderId="3" xfId="0" applyNumberFormat="1" applyFont="1" applyFill="1" applyBorder="1" applyAlignment="1">
      <alignment horizontal="left" vertical="center" wrapText="1"/>
    </xf>
    <xf numFmtId="3" fontId="18" fillId="0" borderId="1" xfId="0" applyNumberFormat="1" applyFont="1" applyBorder="1"/>
    <xf numFmtId="3" fontId="18" fillId="0" borderId="4" xfId="0" applyNumberFormat="1" applyFont="1" applyBorder="1"/>
    <xf numFmtId="49" fontId="15" fillId="2" borderId="3" xfId="0" applyNumberFormat="1" applyFont="1" applyFill="1" applyBorder="1" applyAlignment="1">
      <alignment horizontal="center" vertical="center" wrapText="1"/>
    </xf>
    <xf numFmtId="0" fontId="22" fillId="5" borderId="3" xfId="0" applyFont="1" applyFill="1" applyBorder="1" applyAlignment="1">
      <alignment horizontal="center"/>
    </xf>
    <xf numFmtId="0" fontId="32" fillId="5" borderId="3" xfId="0" applyFont="1" applyFill="1" applyBorder="1" applyAlignment="1">
      <alignment horizontal="center"/>
    </xf>
    <xf numFmtId="3" fontId="23" fillId="5" borderId="3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left"/>
    </xf>
    <xf numFmtId="0" fontId="33" fillId="0" borderId="0" xfId="0" applyFont="1" applyAlignment="1">
      <alignment vertical="center" wrapText="1"/>
    </xf>
    <xf numFmtId="0" fontId="34" fillId="2" borderId="3" xfId="0" applyFont="1" applyFill="1" applyBorder="1" applyAlignment="1">
      <alignment horizontal="left" vertical="center" wrapText="1"/>
    </xf>
    <xf numFmtId="3" fontId="26" fillId="0" borderId="0" xfId="0" applyNumberFormat="1" applyFont="1" applyAlignment="1">
      <alignment horizontal="right" vertical="center" wrapText="1"/>
    </xf>
    <xf numFmtId="3" fontId="22" fillId="0" borderId="0" xfId="0" applyNumberFormat="1" applyFont="1" applyAlignment="1">
      <alignment horizontal="right"/>
    </xf>
    <xf numFmtId="0" fontId="35" fillId="0" borderId="0" xfId="0" applyFont="1"/>
    <xf numFmtId="0" fontId="12" fillId="6" borderId="3" xfId="0" applyFont="1" applyFill="1" applyBorder="1" applyAlignment="1">
      <alignment horizontal="left" vertical="center" wrapText="1"/>
    </xf>
    <xf numFmtId="3" fontId="12" fillId="6" borderId="3" xfId="0" applyNumberFormat="1" applyFont="1" applyFill="1" applyBorder="1" applyAlignment="1">
      <alignment horizontal="right" vertical="center"/>
    </xf>
    <xf numFmtId="0" fontId="12" fillId="7" borderId="3" xfId="0" applyFont="1" applyFill="1" applyBorder="1" applyAlignment="1">
      <alignment horizontal="left" vertical="center" wrapText="1"/>
    </xf>
    <xf numFmtId="3" fontId="12" fillId="7" borderId="3" xfId="0" applyNumberFormat="1" applyFont="1" applyFill="1" applyBorder="1" applyAlignment="1">
      <alignment horizontal="right" vertical="center"/>
    </xf>
    <xf numFmtId="4" fontId="35" fillId="0" borderId="0" xfId="0" applyNumberFormat="1" applyFont="1"/>
    <xf numFmtId="3" fontId="22" fillId="0" borderId="0" xfId="0" applyNumberFormat="1" applyFont="1" applyAlignment="1">
      <alignment horizontal="right" vertical="center"/>
    </xf>
    <xf numFmtId="0" fontId="21" fillId="8" borderId="3" xfId="0" applyFont="1" applyFill="1" applyBorder="1" applyAlignment="1">
      <alignment horizontal="center" vertical="center" wrapText="1"/>
    </xf>
    <xf numFmtId="0" fontId="19" fillId="8" borderId="3" xfId="0" applyFont="1" applyFill="1" applyBorder="1" applyAlignment="1">
      <alignment horizontal="center" vertical="center" wrapText="1"/>
    </xf>
    <xf numFmtId="0" fontId="28" fillId="8" borderId="3" xfId="0" applyFont="1" applyFill="1" applyBorder="1" applyAlignment="1">
      <alignment horizontal="center" vertical="center"/>
    </xf>
    <xf numFmtId="0" fontId="34" fillId="2" borderId="3" xfId="0" applyFont="1" applyFill="1" applyBorder="1" applyAlignment="1">
      <alignment horizontal="center" vertical="center" wrapText="1"/>
    </xf>
    <xf numFmtId="0" fontId="34" fillId="2" borderId="3" xfId="0" applyFont="1" applyFill="1" applyBorder="1" applyAlignment="1">
      <alignment vertical="center" wrapText="1"/>
    </xf>
    <xf numFmtId="4" fontId="28" fillId="2" borderId="3" xfId="0" applyNumberFormat="1" applyFont="1" applyFill="1" applyBorder="1" applyAlignment="1">
      <alignment horizontal="right" vertical="center"/>
    </xf>
    <xf numFmtId="3" fontId="28" fillId="2" borderId="3" xfId="0" applyNumberFormat="1" applyFont="1" applyFill="1" applyBorder="1" applyAlignment="1">
      <alignment horizontal="right" vertical="center"/>
    </xf>
    <xf numFmtId="3" fontId="28" fillId="0" borderId="1" xfId="0" applyNumberFormat="1" applyFont="1" applyBorder="1" applyAlignment="1">
      <alignment horizontal="right"/>
    </xf>
    <xf numFmtId="3" fontId="28" fillId="0" borderId="3" xfId="0" applyNumberFormat="1" applyFont="1" applyBorder="1" applyAlignment="1">
      <alignment horizontal="right"/>
    </xf>
    <xf numFmtId="3" fontId="29" fillId="0" borderId="3" xfId="0" applyNumberFormat="1" applyFont="1" applyBorder="1" applyAlignment="1">
      <alignment horizontal="right"/>
    </xf>
    <xf numFmtId="0" fontId="10" fillId="2" borderId="3" xfId="0" quotePrefix="1" applyFont="1" applyFill="1" applyBorder="1" applyAlignment="1">
      <alignment horizontal="center" vertical="center"/>
    </xf>
    <xf numFmtId="0" fontId="10" fillId="2" borderId="3" xfId="0" quotePrefix="1" applyFont="1" applyFill="1" applyBorder="1" applyAlignment="1">
      <alignment horizontal="left" vertical="center"/>
    </xf>
    <xf numFmtId="0" fontId="10" fillId="2" borderId="3" xfId="0" quotePrefix="1" applyFont="1" applyFill="1" applyBorder="1" applyAlignment="1">
      <alignment vertical="center" wrapText="1"/>
    </xf>
    <xf numFmtId="3" fontId="29" fillId="2" borderId="3" xfId="0" applyNumberFormat="1" applyFont="1" applyFill="1" applyBorder="1" applyAlignment="1">
      <alignment horizontal="right" vertical="center"/>
    </xf>
    <xf numFmtId="0" fontId="34" fillId="2" borderId="3" xfId="0" quotePrefix="1" applyFont="1" applyFill="1" applyBorder="1" applyAlignment="1">
      <alignment horizontal="left" vertical="center"/>
    </xf>
    <xf numFmtId="0" fontId="34" fillId="2" borderId="3" xfId="0" quotePrefix="1" applyFont="1" applyFill="1" applyBorder="1" applyAlignment="1">
      <alignment horizontal="center" vertical="center"/>
    </xf>
    <xf numFmtId="0" fontId="34" fillId="2" borderId="3" xfId="0" quotePrefix="1" applyFont="1" applyFill="1" applyBorder="1" applyAlignment="1">
      <alignment vertical="center"/>
    </xf>
    <xf numFmtId="0" fontId="34" fillId="2" borderId="3" xfId="0" quotePrefix="1" applyFont="1" applyFill="1" applyBorder="1" applyAlignment="1">
      <alignment vertical="center" wrapText="1"/>
    </xf>
    <xf numFmtId="3" fontId="28" fillId="0" borderId="3" xfId="0" applyNumberFormat="1" applyFont="1" applyBorder="1" applyAlignment="1">
      <alignment horizontal="right" vertical="center"/>
    </xf>
    <xf numFmtId="0" fontId="10" fillId="2" borderId="3" xfId="0" applyFont="1" applyFill="1" applyBorder="1" applyAlignment="1">
      <alignment vertical="center" wrapText="1"/>
    </xf>
    <xf numFmtId="0" fontId="34" fillId="2" borderId="3" xfId="0" applyFont="1" applyFill="1" applyBorder="1" applyAlignment="1">
      <alignment horizontal="center" vertical="center"/>
    </xf>
    <xf numFmtId="0" fontId="34" fillId="2" borderId="3" xfId="0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left" vertical="center" wrapText="1"/>
    </xf>
    <xf numFmtId="3" fontId="23" fillId="5" borderId="3" xfId="0" applyNumberFormat="1" applyFont="1" applyFill="1" applyBorder="1" applyAlignment="1">
      <alignment horizontal="center" vertical="center" wrapText="1"/>
    </xf>
    <xf numFmtId="3" fontId="23" fillId="4" borderId="3" xfId="0" applyNumberFormat="1" applyFont="1" applyFill="1" applyBorder="1" applyAlignment="1">
      <alignment horizontal="center" vertical="center" wrapText="1"/>
    </xf>
    <xf numFmtId="3" fontId="32" fillId="4" borderId="3" xfId="0" applyNumberFormat="1" applyFont="1" applyFill="1" applyBorder="1" applyAlignment="1">
      <alignment horizontal="center" vertical="center"/>
    </xf>
    <xf numFmtId="0" fontId="29" fillId="5" borderId="3" xfId="0" applyFont="1" applyFill="1" applyBorder="1" applyAlignment="1">
      <alignment horizontal="center" vertical="center"/>
    </xf>
    <xf numFmtId="0" fontId="29" fillId="5" borderId="3" xfId="0" applyFont="1" applyFill="1" applyBorder="1" applyAlignment="1">
      <alignment horizontal="left" vertical="center"/>
    </xf>
    <xf numFmtId="0" fontId="28" fillId="5" borderId="3" xfId="0" applyFont="1" applyFill="1" applyBorder="1" applyAlignment="1">
      <alignment horizontal="center" vertical="center"/>
    </xf>
    <xf numFmtId="3" fontId="28" fillId="5" borderId="3" xfId="0" applyNumberFormat="1" applyFont="1" applyFill="1" applyBorder="1" applyAlignment="1">
      <alignment horizontal="center" vertical="center"/>
    </xf>
    <xf numFmtId="3" fontId="28" fillId="5" borderId="3" xfId="0" applyNumberFormat="1" applyFont="1" applyFill="1" applyBorder="1" applyAlignment="1">
      <alignment horizontal="right"/>
    </xf>
    <xf numFmtId="0" fontId="12" fillId="9" borderId="3" xfId="0" applyFont="1" applyFill="1" applyBorder="1" applyAlignment="1">
      <alignment horizontal="center" vertical="center" wrapText="1"/>
    </xf>
    <xf numFmtId="3" fontId="12" fillId="9" borderId="3" xfId="0" applyNumberFormat="1" applyFont="1" applyFill="1" applyBorder="1" applyAlignment="1">
      <alignment horizontal="center" vertical="center" wrapText="1"/>
    </xf>
    <xf numFmtId="0" fontId="34" fillId="8" borderId="3" xfId="0" applyFont="1" applyFill="1" applyBorder="1" applyAlignment="1">
      <alignment horizontal="left" vertical="center" wrapText="1"/>
    </xf>
    <xf numFmtId="3" fontId="34" fillId="8" borderId="3" xfId="0" applyNumberFormat="1" applyFont="1" applyFill="1" applyBorder="1" applyAlignment="1">
      <alignment horizontal="right" vertical="center"/>
    </xf>
    <xf numFmtId="0" fontId="34" fillId="8" borderId="4" xfId="0" applyFont="1" applyFill="1" applyBorder="1" applyAlignment="1">
      <alignment horizontal="left" vertical="center" wrapText="1"/>
    </xf>
    <xf numFmtId="0" fontId="12" fillId="10" borderId="3" xfId="0" applyFont="1" applyFill="1" applyBorder="1" applyAlignment="1">
      <alignment horizontal="left" vertical="center" wrapText="1"/>
    </xf>
    <xf numFmtId="3" fontId="12" fillId="10" borderId="3" xfId="0" applyNumberFormat="1" applyFont="1" applyFill="1" applyBorder="1" applyAlignment="1">
      <alignment horizontal="right" vertical="center"/>
    </xf>
    <xf numFmtId="0" fontId="19" fillId="8" borderId="3" xfId="0" applyFont="1" applyFill="1" applyBorder="1" applyAlignment="1">
      <alignment horizontal="left" vertical="center" wrapText="1"/>
    </xf>
    <xf numFmtId="3" fontId="19" fillId="8" borderId="3" xfId="0" applyNumberFormat="1" applyFont="1" applyFill="1" applyBorder="1" applyAlignment="1">
      <alignment horizontal="right" vertical="center"/>
    </xf>
    <xf numFmtId="3" fontId="32" fillId="5" borderId="3" xfId="0" applyNumberFormat="1" applyFont="1" applyFill="1" applyBorder="1" applyAlignment="1">
      <alignment horizontal="center" vertical="center"/>
    </xf>
    <xf numFmtId="3" fontId="32" fillId="5" borderId="3" xfId="0" applyNumberFormat="1" applyFont="1" applyFill="1" applyBorder="1"/>
    <xf numFmtId="3" fontId="19" fillId="2" borderId="4" xfId="0" applyNumberFormat="1" applyFont="1" applyFill="1" applyBorder="1" applyAlignment="1">
      <alignment horizontal="right" vertical="center"/>
    </xf>
    <xf numFmtId="3" fontId="20" fillId="2" borderId="4" xfId="0" applyNumberFormat="1" applyFont="1" applyFill="1" applyBorder="1" applyAlignment="1">
      <alignment horizontal="right" vertical="center"/>
    </xf>
    <xf numFmtId="0" fontId="17" fillId="0" borderId="5" xfId="0" applyFont="1" applyBorder="1" applyAlignment="1">
      <alignment horizontal="center"/>
    </xf>
    <xf numFmtId="4" fontId="12" fillId="0" borderId="1" xfId="0" applyNumberFormat="1" applyFont="1" applyBorder="1" applyAlignment="1">
      <alignment horizontal="right"/>
    </xf>
    <xf numFmtId="4" fontId="12" fillId="0" borderId="4" xfId="0" applyNumberFormat="1" applyFont="1" applyBorder="1" applyAlignment="1">
      <alignment horizontal="right"/>
    </xf>
    <xf numFmtId="0" fontId="18" fillId="0" borderId="3" xfId="0" applyFont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2" fillId="0" borderId="1" xfId="0" quotePrefix="1" applyFont="1" applyBorder="1" applyAlignment="1">
      <alignment horizontal="center" wrapText="1"/>
    </xf>
    <xf numFmtId="0" fontId="12" fillId="0" borderId="2" xfId="0" quotePrefix="1" applyFont="1" applyBorder="1" applyAlignment="1">
      <alignment horizontal="center" wrapText="1"/>
    </xf>
    <xf numFmtId="0" fontId="12" fillId="0" borderId="4" xfId="0" quotePrefix="1" applyFont="1" applyBorder="1" applyAlignment="1">
      <alignment horizontal="center" wrapText="1"/>
    </xf>
    <xf numFmtId="4" fontId="12" fillId="3" borderId="1" xfId="0" quotePrefix="1" applyNumberFormat="1" applyFont="1" applyFill="1" applyBorder="1" applyAlignment="1">
      <alignment vertical="center"/>
    </xf>
    <xf numFmtId="4" fontId="12" fillId="3" borderId="4" xfId="0" quotePrefix="1" applyNumberFormat="1" applyFont="1" applyFill="1" applyBorder="1" applyAlignment="1">
      <alignment vertical="center"/>
    </xf>
    <xf numFmtId="4" fontId="18" fillId="2" borderId="3" xfId="0" applyNumberFormat="1" applyFont="1" applyFill="1" applyBorder="1" applyAlignment="1">
      <alignment horizontal="right"/>
    </xf>
    <xf numFmtId="4" fontId="12" fillId="3" borderId="3" xfId="0" applyNumberFormat="1" applyFont="1" applyFill="1" applyBorder="1" applyAlignment="1">
      <alignment horizontal="right"/>
    </xf>
    <xf numFmtId="4" fontId="12" fillId="2" borderId="3" xfId="0" applyNumberFormat="1" applyFont="1" applyFill="1" applyBorder="1" applyAlignment="1">
      <alignment horizontal="right"/>
    </xf>
    <xf numFmtId="4" fontId="18" fillId="0" borderId="1" xfId="0" applyNumberFormat="1" applyFont="1" applyBorder="1" applyAlignment="1">
      <alignment horizontal="right" vertical="center"/>
    </xf>
    <xf numFmtId="4" fontId="18" fillId="0" borderId="4" xfId="0" applyNumberFormat="1" applyFont="1" applyBorder="1" applyAlignment="1">
      <alignment horizontal="right" vertical="center"/>
    </xf>
    <xf numFmtId="4" fontId="18" fillId="0" borderId="1" xfId="0" applyNumberFormat="1" applyFont="1" applyBorder="1" applyAlignment="1">
      <alignment horizontal="right"/>
    </xf>
    <xf numFmtId="4" fontId="18" fillId="0" borderId="4" xfId="0" applyNumberFormat="1" applyFont="1" applyBorder="1" applyAlignment="1">
      <alignment horizontal="right"/>
    </xf>
    <xf numFmtId="0" fontId="12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15" fillId="0" borderId="3" xfId="0" quotePrefix="1" applyFont="1" applyBorder="1" applyAlignment="1">
      <alignment horizontal="left" vertical="center" wrapText="1"/>
    </xf>
    <xf numFmtId="0" fontId="14" fillId="0" borderId="3" xfId="0" applyFont="1" applyBorder="1" applyAlignment="1">
      <alignment vertical="center" wrapText="1"/>
    </xf>
    <xf numFmtId="0" fontId="12" fillId="4" borderId="3" xfId="0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3" fontId="12" fillId="0" borderId="1" xfId="0" applyNumberFormat="1" applyFont="1" applyBorder="1" applyAlignment="1">
      <alignment horizontal="center"/>
    </xf>
    <xf numFmtId="3" fontId="12" fillId="0" borderId="4" xfId="0" applyNumberFormat="1" applyFont="1" applyBorder="1" applyAlignment="1">
      <alignment horizontal="center"/>
    </xf>
    <xf numFmtId="3" fontId="12" fillId="4" borderId="1" xfId="0" quotePrefix="1" applyNumberFormat="1" applyFont="1" applyFill="1" applyBorder="1" applyAlignment="1">
      <alignment horizontal="center"/>
    </xf>
    <xf numFmtId="3" fontId="12" fillId="4" borderId="4" xfId="0" quotePrefix="1" applyNumberFormat="1" applyFont="1" applyFill="1" applyBorder="1" applyAlignment="1">
      <alignment horizontal="center"/>
    </xf>
    <xf numFmtId="0" fontId="15" fillId="0" borderId="3" xfId="0" applyFont="1" applyBorder="1" applyAlignment="1">
      <alignment horizontal="left" vertical="center" wrapText="1"/>
    </xf>
    <xf numFmtId="0" fontId="15" fillId="3" borderId="3" xfId="0" quotePrefix="1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vertical="center" wrapText="1"/>
    </xf>
    <xf numFmtId="0" fontId="15" fillId="0" borderId="3" xfId="0" quotePrefix="1" applyFont="1" applyBorder="1" applyAlignment="1">
      <alignment horizontal="left" vertical="center"/>
    </xf>
    <xf numFmtId="0" fontId="14" fillId="0" borderId="3" xfId="0" applyFont="1" applyBorder="1" applyAlignment="1">
      <alignment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vertical="center"/>
    </xf>
    <xf numFmtId="0" fontId="15" fillId="3" borderId="1" xfId="0" applyFont="1" applyFill="1" applyBorder="1" applyAlignment="1">
      <alignment horizontal="left" vertical="center"/>
    </xf>
    <xf numFmtId="0" fontId="15" fillId="3" borderId="2" xfId="0" applyFont="1" applyFill="1" applyBorder="1" applyAlignment="1">
      <alignment horizontal="left" vertical="center"/>
    </xf>
    <xf numFmtId="0" fontId="15" fillId="3" borderId="4" xfId="0" applyFont="1" applyFill="1" applyBorder="1" applyAlignment="1">
      <alignment horizontal="left" vertical="center"/>
    </xf>
    <xf numFmtId="49" fontId="18" fillId="11" borderId="0" xfId="0" applyNumberFormat="1" applyFont="1" applyFill="1" applyAlignment="1">
      <alignment horizontal="center"/>
    </xf>
    <xf numFmtId="49" fontId="17" fillId="11" borderId="0" xfId="0" applyNumberFormat="1" applyFont="1" applyFill="1" applyAlignment="1">
      <alignment horizontal="center"/>
    </xf>
    <xf numFmtId="0" fontId="21" fillId="0" borderId="0" xfId="0" applyFont="1" applyAlignment="1">
      <alignment horizontal="center" vertical="center" wrapText="1"/>
    </xf>
    <xf numFmtId="3" fontId="18" fillId="0" borderId="1" xfId="0" applyNumberFormat="1" applyFont="1" applyBorder="1" applyAlignment="1">
      <alignment horizontal="right"/>
    </xf>
    <xf numFmtId="3" fontId="18" fillId="0" borderId="4" xfId="0" applyNumberFormat="1" applyFont="1" applyBorder="1" applyAlignment="1">
      <alignment horizontal="right"/>
    </xf>
    <xf numFmtId="3" fontId="17" fillId="0" borderId="1" xfId="0" applyNumberFormat="1" applyFont="1" applyBorder="1" applyAlignment="1">
      <alignment horizontal="right"/>
    </xf>
    <xf numFmtId="3" fontId="17" fillId="0" borderId="4" xfId="0" applyNumberFormat="1" applyFont="1" applyBorder="1" applyAlignment="1">
      <alignment horizontal="right"/>
    </xf>
    <xf numFmtId="3" fontId="32" fillId="5" borderId="1" xfId="0" applyNumberFormat="1" applyFont="1" applyFill="1" applyBorder="1" applyAlignment="1">
      <alignment horizontal="center"/>
    </xf>
    <xf numFmtId="3" fontId="32" fillId="5" borderId="4" xfId="0" applyNumberFormat="1" applyFont="1" applyFill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3" fillId="0" borderId="0" xfId="0" applyFont="1" applyAlignment="1">
      <alignment horizontal="center" vertical="center" wrapText="1"/>
    </xf>
    <xf numFmtId="0" fontId="28" fillId="8" borderId="1" xfId="0" applyFont="1" applyFill="1" applyBorder="1" applyAlignment="1">
      <alignment horizontal="center" vertical="center" wrapText="1"/>
    </xf>
    <xf numFmtId="0" fontId="28" fillId="8" borderId="4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/>
    </xf>
    <xf numFmtId="0" fontId="25" fillId="0" borderId="0" xfId="0" applyFont="1" applyAlignment="1">
      <alignment horizontal="center"/>
    </xf>
    <xf numFmtId="3" fontId="28" fillId="5" borderId="1" xfId="0" applyNumberFormat="1" applyFont="1" applyFill="1" applyBorder="1" applyAlignment="1">
      <alignment horizontal="right"/>
    </xf>
    <xf numFmtId="3" fontId="28" fillId="5" borderId="4" xfId="0" applyNumberFormat="1" applyFont="1" applyFill="1" applyBorder="1" applyAlignment="1">
      <alignment horizontal="right"/>
    </xf>
    <xf numFmtId="3" fontId="32" fillId="4" borderId="1" xfId="0" applyNumberFormat="1" applyFont="1" applyFill="1" applyBorder="1" applyAlignment="1">
      <alignment horizontal="center" vertical="center"/>
    </xf>
    <xf numFmtId="3" fontId="32" fillId="4" borderId="4" xfId="0" applyNumberFormat="1" applyFont="1" applyFill="1" applyBorder="1" applyAlignment="1">
      <alignment horizontal="center" vertical="center"/>
    </xf>
    <xf numFmtId="3" fontId="28" fillId="0" borderId="1" xfId="0" applyNumberFormat="1" applyFont="1" applyBorder="1" applyAlignment="1">
      <alignment horizontal="right"/>
    </xf>
    <xf numFmtId="3" fontId="28" fillId="0" borderId="4" xfId="0" applyNumberFormat="1" applyFont="1" applyBorder="1" applyAlignment="1">
      <alignment horizontal="right"/>
    </xf>
    <xf numFmtId="3" fontId="29" fillId="0" borderId="1" xfId="0" applyNumberFormat="1" applyFont="1" applyBorder="1" applyAlignment="1">
      <alignment horizontal="right"/>
    </xf>
    <xf numFmtId="3" fontId="29" fillId="0" borderId="4" xfId="0" applyNumberFormat="1" applyFont="1" applyBorder="1" applyAlignment="1">
      <alignment horizontal="right"/>
    </xf>
    <xf numFmtId="0" fontId="23" fillId="5" borderId="9" xfId="0" applyFont="1" applyFill="1" applyBorder="1" applyAlignment="1">
      <alignment horizontal="center" vertical="center" wrapText="1"/>
    </xf>
    <xf numFmtId="0" fontId="23" fillId="5" borderId="6" xfId="0" applyFont="1" applyFill="1" applyBorder="1" applyAlignment="1">
      <alignment horizontal="center" vertical="center" wrapText="1"/>
    </xf>
    <xf numFmtId="0" fontId="23" fillId="5" borderId="10" xfId="0" applyFont="1" applyFill="1" applyBorder="1" applyAlignment="1">
      <alignment horizontal="center" vertical="center" wrapText="1"/>
    </xf>
    <xf numFmtId="0" fontId="21" fillId="8" borderId="7" xfId="0" applyFont="1" applyFill="1" applyBorder="1" applyAlignment="1">
      <alignment horizontal="center" vertical="center" wrapText="1"/>
    </xf>
    <xf numFmtId="0" fontId="21" fillId="8" borderId="5" xfId="0" applyFont="1" applyFill="1" applyBorder="1" applyAlignment="1">
      <alignment horizontal="center" vertical="center" wrapText="1"/>
    </xf>
    <xf numFmtId="0" fontId="21" fillId="8" borderId="8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 wrapText="1"/>
    </xf>
    <xf numFmtId="0" fontId="23" fillId="4" borderId="2" xfId="0" applyFont="1" applyFill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center" vertical="center" wrapText="1"/>
    </xf>
    <xf numFmtId="3" fontId="28" fillId="0" borderId="1" xfId="0" applyNumberFormat="1" applyFont="1" applyBorder="1" applyAlignment="1">
      <alignment horizontal="right" vertical="center"/>
    </xf>
    <xf numFmtId="3" fontId="28" fillId="0" borderId="4" xfId="0" applyNumberFormat="1" applyFont="1" applyBorder="1" applyAlignment="1">
      <alignment horizontal="right" vertical="center"/>
    </xf>
    <xf numFmtId="0" fontId="27" fillId="8" borderId="1" xfId="0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horizontal="center" vertical="center" wrapText="1"/>
    </xf>
    <xf numFmtId="0" fontId="27" fillId="8" borderId="4" xfId="0" applyFont="1" applyFill="1" applyBorder="1" applyAlignment="1">
      <alignment horizontal="center" vertical="center" wrapText="1"/>
    </xf>
    <xf numFmtId="0" fontId="28" fillId="8" borderId="1" xfId="0" applyFont="1" applyFill="1" applyBorder="1" applyAlignment="1">
      <alignment horizontal="center" vertical="center"/>
    </xf>
    <xf numFmtId="0" fontId="28" fillId="8" borderId="4" xfId="0" applyFont="1" applyFill="1" applyBorder="1" applyAlignment="1">
      <alignment horizontal="center" vertical="center"/>
    </xf>
    <xf numFmtId="3" fontId="18" fillId="5" borderId="3" xfId="0" applyNumberFormat="1" applyFont="1" applyFill="1" applyBorder="1" applyAlignment="1">
      <alignment horizontal="right" vertical="center"/>
    </xf>
    <xf numFmtId="3" fontId="17" fillId="0" borderId="3" xfId="0" applyNumberFormat="1" applyFont="1" applyBorder="1" applyAlignment="1">
      <alignment horizontal="right" vertical="center"/>
    </xf>
    <xf numFmtId="0" fontId="19" fillId="0" borderId="0" xfId="0" applyFont="1" applyAlignment="1">
      <alignment horizontal="center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3" fontId="17" fillId="0" borderId="1" xfId="0" applyNumberFormat="1" applyFont="1" applyBorder="1" applyAlignment="1">
      <alignment horizontal="right" vertical="center"/>
    </xf>
    <xf numFmtId="3" fontId="17" fillId="0" borderId="4" xfId="0" applyNumberFormat="1" applyFont="1" applyBorder="1" applyAlignment="1">
      <alignment horizontal="right" vertical="center"/>
    </xf>
    <xf numFmtId="3" fontId="18" fillId="0" borderId="3" xfId="0" applyNumberFormat="1" applyFont="1" applyBorder="1" applyAlignment="1">
      <alignment horizontal="right" vertical="center"/>
    </xf>
    <xf numFmtId="3" fontId="18" fillId="2" borderId="1" xfId="0" applyNumberFormat="1" applyFont="1" applyFill="1" applyBorder="1" applyAlignment="1">
      <alignment horizontal="right" vertical="center"/>
    </xf>
    <xf numFmtId="3" fontId="18" fillId="2" borderId="4" xfId="0" applyNumberFormat="1" applyFont="1" applyFill="1" applyBorder="1" applyAlignment="1">
      <alignment horizontal="right" vertical="center"/>
    </xf>
    <xf numFmtId="3" fontId="18" fillId="5" borderId="1" xfId="0" applyNumberFormat="1" applyFont="1" applyFill="1" applyBorder="1" applyAlignment="1">
      <alignment horizontal="right" vertical="center"/>
    </xf>
    <xf numFmtId="3" fontId="18" fillId="5" borderId="4" xfId="0" applyNumberFormat="1" applyFont="1" applyFill="1" applyBorder="1" applyAlignment="1">
      <alignment horizontal="right" vertical="center"/>
    </xf>
    <xf numFmtId="3" fontId="28" fillId="8" borderId="3" xfId="0" applyNumberFormat="1" applyFont="1" applyFill="1" applyBorder="1" applyAlignment="1">
      <alignment horizontal="right" vertical="center"/>
    </xf>
    <xf numFmtId="3" fontId="18" fillId="10" borderId="3" xfId="0" applyNumberFormat="1" applyFont="1" applyFill="1" applyBorder="1" applyAlignment="1">
      <alignment horizontal="right" vertical="center"/>
    </xf>
    <xf numFmtId="3" fontId="34" fillId="8" borderId="3" xfId="0" applyNumberFormat="1" applyFont="1" applyFill="1" applyBorder="1" applyAlignment="1">
      <alignment horizontal="right" vertical="center"/>
    </xf>
    <xf numFmtId="3" fontId="18" fillId="6" borderId="3" xfId="0" applyNumberFormat="1" applyFont="1" applyFill="1" applyBorder="1" applyAlignment="1">
      <alignment horizontal="right" vertical="center"/>
    </xf>
    <xf numFmtId="3" fontId="18" fillId="7" borderId="3" xfId="0" applyNumberFormat="1" applyFont="1" applyFill="1" applyBorder="1" applyAlignment="1">
      <alignment horizontal="right" vertical="center"/>
    </xf>
    <xf numFmtId="3" fontId="18" fillId="0" borderId="1" xfId="0" applyNumberFormat="1" applyFont="1" applyBorder="1" applyAlignment="1">
      <alignment horizontal="right" vertical="center"/>
    </xf>
    <xf numFmtId="3" fontId="18" fillId="0" borderId="4" xfId="0" applyNumberFormat="1" applyFont="1" applyBorder="1" applyAlignment="1">
      <alignment horizontal="right" vertical="center"/>
    </xf>
    <xf numFmtId="3" fontId="16" fillId="2" borderId="1" xfId="0" applyNumberFormat="1" applyFont="1" applyFill="1" applyBorder="1" applyAlignment="1">
      <alignment horizontal="right" vertical="center"/>
    </xf>
    <xf numFmtId="3" fontId="16" fillId="2" borderId="4" xfId="0" applyNumberFormat="1" applyFont="1" applyFill="1" applyBorder="1" applyAlignment="1">
      <alignment horizontal="right" vertical="center"/>
    </xf>
    <xf numFmtId="3" fontId="18" fillId="9" borderId="3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right" vertical="center"/>
    </xf>
    <xf numFmtId="0" fontId="12" fillId="5" borderId="3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4" fillId="2" borderId="4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12" fillId="5" borderId="2" xfId="0" applyFont="1" applyFill="1" applyBorder="1" applyAlignment="1">
      <alignment horizontal="left" vertical="center" wrapText="1"/>
    </xf>
    <xf numFmtId="0" fontId="12" fillId="5" borderId="4" xfId="0" applyFont="1" applyFill="1" applyBorder="1" applyAlignment="1">
      <alignment horizontal="left" vertical="center" wrapText="1"/>
    </xf>
    <xf numFmtId="0" fontId="19" fillId="8" borderId="3" xfId="0" applyFont="1" applyFill="1" applyBorder="1" applyAlignment="1">
      <alignment horizontal="left" vertical="center" wrapText="1"/>
    </xf>
    <xf numFmtId="0" fontId="12" fillId="7" borderId="3" xfId="0" applyFont="1" applyFill="1" applyBorder="1" applyAlignment="1">
      <alignment horizontal="left" vertical="center" wrapText="1"/>
    </xf>
    <xf numFmtId="0" fontId="12" fillId="10" borderId="3" xfId="0" applyFont="1" applyFill="1" applyBorder="1" applyAlignment="1">
      <alignment horizontal="left" vertical="center" wrapText="1"/>
    </xf>
    <xf numFmtId="0" fontId="34" fillId="8" borderId="3" xfId="0" applyFont="1" applyFill="1" applyBorder="1" applyAlignment="1">
      <alignment horizontal="left" vertical="center" wrapText="1"/>
    </xf>
    <xf numFmtId="0" fontId="12" fillId="9" borderId="3" xfId="0" applyFont="1" applyFill="1" applyBorder="1" applyAlignment="1">
      <alignment horizontal="center" vertical="center" wrapText="1"/>
    </xf>
    <xf numFmtId="0" fontId="34" fillId="8" borderId="1" xfId="0" applyFont="1" applyFill="1" applyBorder="1" applyAlignment="1">
      <alignment horizontal="left" vertical="center" wrapText="1"/>
    </xf>
    <xf numFmtId="0" fontId="34" fillId="8" borderId="2" xfId="0" applyFont="1" applyFill="1" applyBorder="1" applyAlignment="1">
      <alignment horizontal="left" vertical="center" wrapText="1"/>
    </xf>
    <xf numFmtId="3" fontId="17" fillId="0" borderId="0" xfId="0" applyNumberFormat="1" applyFont="1" applyAlignment="1">
      <alignment horizontal="center" vertical="center"/>
    </xf>
    <xf numFmtId="3" fontId="17" fillId="0" borderId="6" xfId="0" applyNumberFormat="1" applyFont="1" applyBorder="1" applyAlignment="1">
      <alignment horizontal="center" vertical="center"/>
    </xf>
    <xf numFmtId="0" fontId="12" fillId="6" borderId="3" xfId="0" applyFont="1" applyFill="1" applyBorder="1" applyAlignment="1">
      <alignment horizontal="left" vertical="center" wrapText="1"/>
    </xf>
    <xf numFmtId="0" fontId="29" fillId="0" borderId="0" xfId="0" applyFont="1" applyAlignment="1">
      <alignment horizontal="left"/>
    </xf>
    <xf numFmtId="3" fontId="18" fillId="5" borderId="1" xfId="0" applyNumberFormat="1" applyFont="1" applyFill="1" applyBorder="1" applyAlignment="1">
      <alignment horizontal="center" vertical="center"/>
    </xf>
    <xf numFmtId="3" fontId="18" fillId="5" borderId="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9"/>
  <sheetViews>
    <sheetView view="pageLayout" zoomScale="90" zoomScaleNormal="100" zoomScaleSheetLayoutView="110" zoomScalePageLayoutView="90" workbookViewId="0">
      <selection activeCell="Q14" sqref="Q14"/>
    </sheetView>
  </sheetViews>
  <sheetFormatPr defaultRowHeight="14.25" x14ac:dyDescent="0.2"/>
  <cols>
    <col min="1" max="4" width="9.140625" style="43"/>
    <col min="5" max="5" width="24.5703125" style="43" customWidth="1"/>
    <col min="6" max="6" width="22.7109375" style="61" customWidth="1"/>
    <col min="7" max="7" width="19.5703125" style="43" customWidth="1"/>
    <col min="8" max="8" width="9.140625" style="43"/>
    <col min="9" max="9" width="7.85546875" style="43" customWidth="1"/>
    <col min="10" max="10" width="9.140625" style="43"/>
    <col min="11" max="11" width="11" style="43" customWidth="1"/>
    <col min="12" max="12" width="9.140625" style="43"/>
    <col min="13" max="13" width="10.28515625" style="43" customWidth="1"/>
    <col min="14" max="16384" width="9.140625" style="43"/>
  </cols>
  <sheetData>
    <row r="1" spans="1:13" x14ac:dyDescent="0.2">
      <c r="K1" s="193" t="s">
        <v>153</v>
      </c>
      <c r="L1" s="194"/>
      <c r="M1" s="194"/>
    </row>
    <row r="2" spans="1:13" ht="19.5" customHeight="1" x14ac:dyDescent="0.2">
      <c r="A2" s="195" t="s">
        <v>131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</row>
    <row r="3" spans="1:13" ht="17.25" customHeight="1" x14ac:dyDescent="0.2">
      <c r="A3" s="195" t="s">
        <v>134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</row>
    <row r="4" spans="1:13" ht="17.25" customHeight="1" x14ac:dyDescent="0.2">
      <c r="A4" s="44"/>
      <c r="B4" s="44"/>
      <c r="C4" s="44"/>
      <c r="D4" s="44"/>
      <c r="E4" s="44"/>
      <c r="F4" s="45"/>
      <c r="G4" s="44"/>
    </row>
    <row r="5" spans="1:13" ht="15.75" customHeight="1" x14ac:dyDescent="0.2">
      <c r="A5" s="155" t="s">
        <v>29</v>
      </c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</row>
    <row r="6" spans="1:13" x14ac:dyDescent="0.2">
      <c r="A6" s="44"/>
      <c r="B6" s="44"/>
      <c r="C6" s="44"/>
      <c r="D6" s="44"/>
      <c r="E6" s="44"/>
      <c r="F6" s="46"/>
      <c r="G6" s="47"/>
    </row>
    <row r="7" spans="1:13" ht="18" customHeight="1" x14ac:dyDescent="0.2">
      <c r="A7" s="155" t="s">
        <v>37</v>
      </c>
      <c r="B7" s="155"/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</row>
    <row r="8" spans="1:13" x14ac:dyDescent="0.2">
      <c r="A8" s="48"/>
      <c r="B8" s="49"/>
      <c r="C8" s="49"/>
      <c r="D8" s="49"/>
      <c r="E8" s="44"/>
      <c r="F8" s="50"/>
      <c r="G8" s="51"/>
    </row>
    <row r="9" spans="1:13" ht="26.25" customHeight="1" x14ac:dyDescent="0.2">
      <c r="A9" s="156"/>
      <c r="B9" s="157"/>
      <c r="C9" s="157"/>
      <c r="D9" s="157"/>
      <c r="E9" s="158"/>
      <c r="F9" s="52" t="s">
        <v>135</v>
      </c>
      <c r="G9" s="52" t="s">
        <v>127</v>
      </c>
      <c r="H9" s="186" t="s">
        <v>137</v>
      </c>
      <c r="I9" s="187"/>
      <c r="J9" s="186" t="s">
        <v>129</v>
      </c>
      <c r="K9" s="187"/>
      <c r="L9" s="186" t="s">
        <v>129</v>
      </c>
      <c r="M9" s="187"/>
    </row>
    <row r="10" spans="1:13" x14ac:dyDescent="0.2">
      <c r="A10" s="188" t="s">
        <v>0</v>
      </c>
      <c r="B10" s="183"/>
      <c r="C10" s="183"/>
      <c r="D10" s="183"/>
      <c r="E10" s="189"/>
      <c r="F10" s="53">
        <f>SUM(F11:F12)</f>
        <v>1499487</v>
      </c>
      <c r="G10" s="53">
        <f>SUM(G11)</f>
        <v>3016495.32</v>
      </c>
      <c r="H10" s="162">
        <f>SUM(H13)</f>
        <v>3212800</v>
      </c>
      <c r="I10" s="162"/>
      <c r="J10" s="162">
        <f>SUM(J11:K12)</f>
        <v>2928800</v>
      </c>
      <c r="K10" s="162"/>
      <c r="L10" s="162">
        <f t="shared" ref="L10" si="0">SUM(L11:M12)</f>
        <v>2928800</v>
      </c>
      <c r="M10" s="162"/>
    </row>
    <row r="11" spans="1:13" x14ac:dyDescent="0.2">
      <c r="A11" s="181" t="s">
        <v>123</v>
      </c>
      <c r="B11" s="171"/>
      <c r="C11" s="171"/>
      <c r="D11" s="171"/>
      <c r="E11" s="185"/>
      <c r="F11" s="31">
        <v>1499487</v>
      </c>
      <c r="G11" s="31">
        <v>3016495.32</v>
      </c>
      <c r="H11" s="166">
        <v>3212800</v>
      </c>
      <c r="I11" s="167"/>
      <c r="J11" s="161">
        <f>SUM(J13)</f>
        <v>2928800</v>
      </c>
      <c r="K11" s="161"/>
      <c r="L11" s="161">
        <f>SUM(L13)</f>
        <v>2928800</v>
      </c>
      <c r="M11" s="161"/>
    </row>
    <row r="12" spans="1:13" x14ac:dyDescent="0.2">
      <c r="A12" s="184" t="s">
        <v>125</v>
      </c>
      <c r="B12" s="185"/>
      <c r="C12" s="185"/>
      <c r="D12" s="185"/>
      <c r="E12" s="185"/>
      <c r="F12" s="31">
        <v>0</v>
      </c>
      <c r="G12" s="31">
        <v>0</v>
      </c>
      <c r="H12" s="161">
        <v>0</v>
      </c>
      <c r="I12" s="161"/>
      <c r="J12" s="161">
        <v>0</v>
      </c>
      <c r="K12" s="161"/>
      <c r="L12" s="161">
        <v>0</v>
      </c>
      <c r="M12" s="161"/>
    </row>
    <row r="13" spans="1:13" x14ac:dyDescent="0.2">
      <c r="A13" s="190" t="s">
        <v>2</v>
      </c>
      <c r="B13" s="191"/>
      <c r="C13" s="191"/>
      <c r="D13" s="191"/>
      <c r="E13" s="192"/>
      <c r="F13" s="53">
        <f>SUM(F14:F15)</f>
        <v>1499487</v>
      </c>
      <c r="G13" s="53">
        <f>G14+G15+G16</f>
        <v>3016495.32</v>
      </c>
      <c r="H13" s="162">
        <f>SUM(H14:I15)</f>
        <v>3212800</v>
      </c>
      <c r="I13" s="162"/>
      <c r="J13" s="162">
        <f t="shared" ref="J13" si="1">SUM(J14:K15)</f>
        <v>2928800</v>
      </c>
      <c r="K13" s="162"/>
      <c r="L13" s="162">
        <f t="shared" ref="L13" si="2">SUM(L14:M15)</f>
        <v>2928800</v>
      </c>
      <c r="M13" s="162"/>
    </row>
    <row r="14" spans="1:13" x14ac:dyDescent="0.2">
      <c r="A14" s="170" t="s">
        <v>124</v>
      </c>
      <c r="B14" s="171"/>
      <c r="C14" s="171"/>
      <c r="D14" s="171"/>
      <c r="E14" s="171"/>
      <c r="F14" s="30">
        <v>1459720</v>
      </c>
      <c r="G14" s="30">
        <v>2876873.21</v>
      </c>
      <c r="H14" s="163">
        <v>3154983</v>
      </c>
      <c r="I14" s="163"/>
      <c r="J14" s="163">
        <v>2880983</v>
      </c>
      <c r="K14" s="163"/>
      <c r="L14" s="163">
        <v>2880983</v>
      </c>
      <c r="M14" s="163"/>
    </row>
    <row r="15" spans="1:13" x14ac:dyDescent="0.2">
      <c r="A15" s="184" t="s">
        <v>126</v>
      </c>
      <c r="B15" s="185"/>
      <c r="C15" s="185"/>
      <c r="D15" s="185"/>
      <c r="E15" s="185"/>
      <c r="F15" s="30">
        <v>39767</v>
      </c>
      <c r="G15" s="30">
        <v>116130.11</v>
      </c>
      <c r="H15" s="164">
        <v>57817</v>
      </c>
      <c r="I15" s="165"/>
      <c r="J15" s="163">
        <v>47817</v>
      </c>
      <c r="K15" s="163"/>
      <c r="L15" s="163">
        <v>47817</v>
      </c>
      <c r="M15" s="163"/>
    </row>
    <row r="16" spans="1:13" x14ac:dyDescent="0.2">
      <c r="A16" s="182" t="s">
        <v>136</v>
      </c>
      <c r="B16" s="183"/>
      <c r="C16" s="183"/>
      <c r="D16" s="183"/>
      <c r="E16" s="183"/>
      <c r="F16" s="53">
        <v>77442</v>
      </c>
      <c r="G16" s="53">
        <v>23492</v>
      </c>
      <c r="H16" s="162">
        <v>0</v>
      </c>
      <c r="I16" s="162"/>
      <c r="J16" s="162">
        <v>0</v>
      </c>
      <c r="K16" s="162"/>
      <c r="L16" s="162">
        <v>0</v>
      </c>
      <c r="M16" s="162"/>
    </row>
    <row r="17" spans="1:13" x14ac:dyDescent="0.2">
      <c r="A17" s="44"/>
      <c r="B17" s="47"/>
      <c r="C17" s="47"/>
      <c r="D17" s="47"/>
      <c r="E17" s="47"/>
      <c r="F17" s="54"/>
      <c r="G17" s="55"/>
    </row>
    <row r="18" spans="1:13" ht="18" customHeight="1" x14ac:dyDescent="0.2">
      <c r="A18" s="155" t="s">
        <v>38</v>
      </c>
      <c r="B18" s="155"/>
      <c r="C18" s="155"/>
      <c r="D18" s="155"/>
      <c r="E18" s="155"/>
      <c r="F18" s="155"/>
      <c r="G18" s="155"/>
      <c r="H18" s="155"/>
      <c r="I18" s="155"/>
      <c r="J18" s="155"/>
      <c r="K18" s="155"/>
      <c r="L18" s="155"/>
      <c r="M18" s="155"/>
    </row>
    <row r="19" spans="1:13" x14ac:dyDescent="0.2">
      <c r="A19" s="44"/>
      <c r="B19" s="47"/>
      <c r="C19" s="47"/>
      <c r="D19" s="47"/>
      <c r="E19" s="47"/>
      <c r="F19" s="54"/>
      <c r="G19" s="55"/>
    </row>
    <row r="20" spans="1:13" x14ac:dyDescent="0.2">
      <c r="A20" s="156"/>
      <c r="B20" s="157"/>
      <c r="C20" s="157"/>
      <c r="D20" s="157"/>
      <c r="E20" s="158"/>
      <c r="F20" s="52" t="s">
        <v>135</v>
      </c>
      <c r="G20" s="52" t="s">
        <v>127</v>
      </c>
      <c r="H20" s="186">
        <v>2025</v>
      </c>
      <c r="I20" s="187"/>
      <c r="J20" s="186">
        <v>2026</v>
      </c>
      <c r="K20" s="187"/>
      <c r="L20" s="186">
        <v>2027</v>
      </c>
      <c r="M20" s="187"/>
    </row>
    <row r="21" spans="1:13" ht="15.75" customHeight="1" x14ac:dyDescent="0.2">
      <c r="A21" s="181" t="s">
        <v>4</v>
      </c>
      <c r="B21" s="181"/>
      <c r="C21" s="181"/>
      <c r="D21" s="181"/>
      <c r="E21" s="181"/>
      <c r="F21" s="56">
        <v>0</v>
      </c>
      <c r="G21" s="56">
        <v>0</v>
      </c>
      <c r="H21" s="152">
        <v>0</v>
      </c>
      <c r="I21" s="153"/>
      <c r="J21" s="152">
        <v>0</v>
      </c>
      <c r="K21" s="153"/>
      <c r="L21" s="152">
        <v>0</v>
      </c>
      <c r="M21" s="153"/>
    </row>
    <row r="22" spans="1:13" x14ac:dyDescent="0.2">
      <c r="A22" s="181" t="s">
        <v>5</v>
      </c>
      <c r="B22" s="171"/>
      <c r="C22" s="171"/>
      <c r="D22" s="171"/>
      <c r="E22" s="171"/>
      <c r="F22" s="56">
        <v>0</v>
      </c>
      <c r="G22" s="56">
        <v>0</v>
      </c>
      <c r="H22" s="152">
        <v>0</v>
      </c>
      <c r="I22" s="153"/>
      <c r="J22" s="152">
        <v>0</v>
      </c>
      <c r="K22" s="153"/>
      <c r="L22" s="152">
        <v>0</v>
      </c>
      <c r="M22" s="153"/>
    </row>
    <row r="23" spans="1:13" x14ac:dyDescent="0.2">
      <c r="A23" s="182" t="s">
        <v>6</v>
      </c>
      <c r="B23" s="183"/>
      <c r="C23" s="183"/>
      <c r="D23" s="183"/>
      <c r="E23" s="183"/>
      <c r="F23" s="53">
        <v>0</v>
      </c>
      <c r="G23" s="56">
        <v>0</v>
      </c>
      <c r="H23" s="152">
        <v>0</v>
      </c>
      <c r="I23" s="153"/>
      <c r="J23" s="152">
        <v>0</v>
      </c>
      <c r="K23" s="153"/>
      <c r="L23" s="152">
        <v>0</v>
      </c>
      <c r="M23" s="153"/>
    </row>
    <row r="24" spans="1:13" ht="14.25" customHeight="1" x14ac:dyDescent="0.2">
      <c r="A24" s="57"/>
      <c r="B24" s="47"/>
      <c r="C24" s="47"/>
      <c r="D24" s="47"/>
      <c r="E24" s="47"/>
      <c r="F24" s="54"/>
      <c r="G24" s="55"/>
    </row>
    <row r="25" spans="1:13" ht="30" customHeight="1" x14ac:dyDescent="0.2">
      <c r="A25" s="155" t="s">
        <v>46</v>
      </c>
      <c r="B25" s="155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</row>
    <row r="26" spans="1:13" x14ac:dyDescent="0.2">
      <c r="A26" s="57"/>
      <c r="B26" s="47"/>
      <c r="C26" s="47"/>
      <c r="D26" s="47"/>
      <c r="E26" s="47"/>
      <c r="F26" s="54"/>
      <c r="G26" s="55"/>
    </row>
    <row r="27" spans="1:13" x14ac:dyDescent="0.2">
      <c r="A27" s="156"/>
      <c r="B27" s="157"/>
      <c r="C27" s="157"/>
      <c r="D27" s="157"/>
      <c r="E27" s="158"/>
      <c r="F27" s="52" t="s">
        <v>135</v>
      </c>
      <c r="G27" s="52" t="s">
        <v>127</v>
      </c>
      <c r="H27" s="154">
        <v>2025</v>
      </c>
      <c r="I27" s="154"/>
      <c r="J27" s="154">
        <v>2026</v>
      </c>
      <c r="K27" s="154"/>
      <c r="L27" s="154">
        <v>2027</v>
      </c>
      <c r="M27" s="154"/>
    </row>
    <row r="28" spans="1:13" x14ac:dyDescent="0.2">
      <c r="A28" s="172" t="s">
        <v>39</v>
      </c>
      <c r="B28" s="172"/>
      <c r="C28" s="172"/>
      <c r="D28" s="172"/>
      <c r="E28" s="172"/>
      <c r="F28" s="58">
        <v>100934</v>
      </c>
      <c r="G28" s="58"/>
      <c r="H28" s="179"/>
      <c r="I28" s="180"/>
      <c r="J28" s="179"/>
      <c r="K28" s="180"/>
      <c r="L28" s="179"/>
      <c r="M28" s="180"/>
    </row>
    <row r="29" spans="1:13" ht="30" customHeight="1" x14ac:dyDescent="0.2">
      <c r="A29" s="173" t="s">
        <v>3</v>
      </c>
      <c r="B29" s="174"/>
      <c r="C29" s="174"/>
      <c r="D29" s="174"/>
      <c r="E29" s="175"/>
      <c r="F29" s="59">
        <f>F28-F16</f>
        <v>23492</v>
      </c>
      <c r="G29" s="60">
        <v>23492</v>
      </c>
      <c r="H29" s="159">
        <v>0</v>
      </c>
      <c r="I29" s="160"/>
      <c r="J29" s="159">
        <v>0</v>
      </c>
      <c r="K29" s="160"/>
      <c r="L29" s="159">
        <v>0</v>
      </c>
      <c r="M29" s="160"/>
    </row>
    <row r="30" spans="1:13" x14ac:dyDescent="0.2">
      <c r="A30" s="151"/>
      <c r="B30" s="151"/>
      <c r="C30" s="151"/>
      <c r="D30" s="151"/>
      <c r="E30" s="151"/>
    </row>
    <row r="31" spans="1:13" x14ac:dyDescent="0.2">
      <c r="A31" s="151"/>
      <c r="B31" s="151"/>
      <c r="C31" s="151"/>
      <c r="D31" s="151"/>
      <c r="E31" s="151"/>
    </row>
    <row r="32" spans="1:13" x14ac:dyDescent="0.2">
      <c r="A32" s="170" t="s">
        <v>7</v>
      </c>
      <c r="B32" s="171"/>
      <c r="C32" s="171"/>
      <c r="D32" s="171"/>
      <c r="E32" s="171"/>
      <c r="F32" s="62">
        <f>SUM(F29)</f>
        <v>23492</v>
      </c>
      <c r="G32" s="62">
        <f>SUM(G29)</f>
        <v>23492</v>
      </c>
      <c r="H32" s="177"/>
      <c r="I32" s="178"/>
      <c r="J32" s="177"/>
      <c r="K32" s="178"/>
      <c r="L32" s="177"/>
      <c r="M32" s="178"/>
    </row>
    <row r="33" spans="1:13" ht="11.25" customHeight="1" x14ac:dyDescent="0.2">
      <c r="A33" s="63"/>
      <c r="B33" s="64"/>
      <c r="C33" s="64"/>
      <c r="D33" s="64"/>
      <c r="E33" s="64"/>
      <c r="F33" s="65"/>
      <c r="G33" s="65"/>
    </row>
    <row r="34" spans="1:13" ht="23.25" customHeight="1" x14ac:dyDescent="0.2">
      <c r="A34" s="168"/>
      <c r="B34" s="169"/>
      <c r="C34" s="169"/>
      <c r="D34" s="169"/>
      <c r="E34" s="169"/>
      <c r="F34" s="169"/>
      <c r="G34" s="66"/>
    </row>
    <row r="35" spans="1:13" ht="34.5" customHeight="1" x14ac:dyDescent="0.2">
      <c r="A35" s="176"/>
      <c r="B35" s="176"/>
      <c r="C35" s="176"/>
      <c r="D35" s="176"/>
      <c r="E35" s="176"/>
      <c r="F35" s="176"/>
      <c r="G35" s="176"/>
      <c r="H35" s="176"/>
      <c r="I35" s="176"/>
      <c r="J35" s="176"/>
      <c r="K35" s="176"/>
      <c r="L35" s="176"/>
      <c r="M35" s="176"/>
    </row>
    <row r="36" spans="1:13" ht="29.25" customHeight="1" x14ac:dyDescent="0.2">
      <c r="A36" s="168"/>
      <c r="B36" s="169"/>
      <c r="C36" s="169"/>
      <c r="D36" s="169"/>
      <c r="E36" s="169"/>
      <c r="F36" s="169"/>
      <c r="G36" s="66"/>
    </row>
    <row r="38" spans="1:13" x14ac:dyDescent="0.2">
      <c r="G38" s="67"/>
    </row>
    <row r="39" spans="1:13" x14ac:dyDescent="0.2">
      <c r="G39" s="67"/>
    </row>
  </sheetData>
  <mergeCells count="76">
    <mergeCell ref="K1:M1"/>
    <mergeCell ref="A9:E9"/>
    <mergeCell ref="A2:M2"/>
    <mergeCell ref="A3:M3"/>
    <mergeCell ref="A5:M5"/>
    <mergeCell ref="A7:M7"/>
    <mergeCell ref="H9:I9"/>
    <mergeCell ref="J9:K9"/>
    <mergeCell ref="L9:M9"/>
    <mergeCell ref="A14:E14"/>
    <mergeCell ref="A10:E10"/>
    <mergeCell ref="A11:E11"/>
    <mergeCell ref="A12:E12"/>
    <mergeCell ref="A13:E13"/>
    <mergeCell ref="A21:E21"/>
    <mergeCell ref="A22:E22"/>
    <mergeCell ref="A23:E23"/>
    <mergeCell ref="A15:E15"/>
    <mergeCell ref="A16:E16"/>
    <mergeCell ref="A20:E20"/>
    <mergeCell ref="A18:M18"/>
    <mergeCell ref="H20:I20"/>
    <mergeCell ref="J20:K20"/>
    <mergeCell ref="L20:M20"/>
    <mergeCell ref="H21:I21"/>
    <mergeCell ref="J21:K21"/>
    <mergeCell ref="L21:M21"/>
    <mergeCell ref="H22:I22"/>
    <mergeCell ref="J22:K22"/>
    <mergeCell ref="L22:M22"/>
    <mergeCell ref="J10:K10"/>
    <mergeCell ref="J11:K11"/>
    <mergeCell ref="L10:M10"/>
    <mergeCell ref="L11:M11"/>
    <mergeCell ref="A36:F36"/>
    <mergeCell ref="A34:F34"/>
    <mergeCell ref="A32:E32"/>
    <mergeCell ref="A28:E28"/>
    <mergeCell ref="A29:E29"/>
    <mergeCell ref="A35:M35"/>
    <mergeCell ref="H32:I32"/>
    <mergeCell ref="J32:K32"/>
    <mergeCell ref="L32:M32"/>
    <mergeCell ref="H28:I28"/>
    <mergeCell ref="J28:K28"/>
    <mergeCell ref="L28:M28"/>
    <mergeCell ref="H13:I13"/>
    <mergeCell ref="H14:I14"/>
    <mergeCell ref="H16:I16"/>
    <mergeCell ref="H10:I10"/>
    <mergeCell ref="H12:I12"/>
    <mergeCell ref="H15:I15"/>
    <mergeCell ref="H11:I11"/>
    <mergeCell ref="J12:K12"/>
    <mergeCell ref="J13:K13"/>
    <mergeCell ref="J14:K14"/>
    <mergeCell ref="J15:K15"/>
    <mergeCell ref="J16:K16"/>
    <mergeCell ref="L12:M12"/>
    <mergeCell ref="L13:M13"/>
    <mergeCell ref="L14:M14"/>
    <mergeCell ref="L15:M15"/>
    <mergeCell ref="L16:M16"/>
    <mergeCell ref="A31:E31"/>
    <mergeCell ref="H23:I23"/>
    <mergeCell ref="J23:K23"/>
    <mergeCell ref="L23:M23"/>
    <mergeCell ref="H27:I27"/>
    <mergeCell ref="J27:K27"/>
    <mergeCell ref="L27:M27"/>
    <mergeCell ref="A25:M25"/>
    <mergeCell ref="A27:E27"/>
    <mergeCell ref="H29:I29"/>
    <mergeCell ref="J29:K29"/>
    <mergeCell ref="L29:M29"/>
    <mergeCell ref="A30:E30"/>
  </mergeCells>
  <phoneticPr fontId="11" type="noConversion"/>
  <pageMargins left="0.7" right="0.7" top="0.75" bottom="0.75" header="0.3" footer="0.3"/>
  <pageSetup paperSize="9"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72"/>
  <sheetViews>
    <sheetView view="pageBreakPreview" topLeftCell="A6" zoomScale="80" zoomScaleNormal="90" zoomScaleSheetLayoutView="80" zoomScalePageLayoutView="80" workbookViewId="0">
      <selection activeCell="M58" sqref="M58"/>
    </sheetView>
  </sheetViews>
  <sheetFormatPr defaultRowHeight="15" x14ac:dyDescent="0.25"/>
  <cols>
    <col min="1" max="1" width="6.140625" style="68" customWidth="1"/>
    <col min="2" max="2" width="5" style="94" customWidth="1"/>
    <col min="3" max="3" width="6.140625" style="68" bestFit="1" customWidth="1"/>
    <col min="4" max="4" width="88.7109375" style="68" customWidth="1"/>
    <col min="5" max="5" width="25.85546875" style="68" customWidth="1"/>
    <col min="6" max="6" width="24.85546875" style="68" customWidth="1"/>
    <col min="7" max="7" width="9.140625" style="68"/>
    <col min="8" max="8" width="15.85546875" style="68" customWidth="1"/>
    <col min="9" max="9" width="26.5703125" style="68" customWidth="1"/>
    <col min="10" max="10" width="26" style="68" customWidth="1"/>
    <col min="11" max="13" width="9.140625" style="68"/>
    <col min="14" max="14" width="10.140625" style="68" bestFit="1" customWidth="1"/>
    <col min="15" max="15" width="12.5703125" style="68" bestFit="1" customWidth="1"/>
    <col min="16" max="16384" width="9.140625" style="68"/>
  </cols>
  <sheetData>
    <row r="1" spans="1:10" ht="42" customHeight="1" x14ac:dyDescent="0.25">
      <c r="A1" s="195" t="s">
        <v>132</v>
      </c>
      <c r="B1" s="195"/>
      <c r="C1" s="195"/>
      <c r="D1" s="195"/>
      <c r="E1" s="195"/>
      <c r="F1" s="195"/>
      <c r="G1" s="195"/>
      <c r="H1" s="195"/>
      <c r="I1" s="195"/>
      <c r="J1" s="195"/>
    </row>
    <row r="2" spans="1:10" ht="15.75" customHeight="1" x14ac:dyDescent="0.25">
      <c r="A2" s="203" t="s">
        <v>29</v>
      </c>
      <c r="B2" s="203"/>
      <c r="C2" s="203"/>
      <c r="D2" s="203"/>
      <c r="E2" s="203"/>
      <c r="F2" s="203"/>
      <c r="G2" s="203"/>
      <c r="H2" s="203"/>
      <c r="I2" s="203"/>
      <c r="J2" s="203"/>
    </row>
    <row r="3" spans="1:10" ht="17.25" x14ac:dyDescent="0.3">
      <c r="A3" s="69"/>
      <c r="B3" s="70"/>
      <c r="C3" s="69"/>
      <c r="D3" s="69"/>
      <c r="E3" s="71"/>
      <c r="F3" s="71"/>
      <c r="G3" s="207"/>
      <c r="H3" s="207"/>
      <c r="I3" s="72"/>
      <c r="J3" s="72"/>
    </row>
    <row r="4" spans="1:10" ht="18" customHeight="1" x14ac:dyDescent="0.25">
      <c r="A4" s="203" t="s">
        <v>11</v>
      </c>
      <c r="B4" s="203"/>
      <c r="C4" s="203"/>
      <c r="D4" s="203"/>
      <c r="E4" s="203"/>
      <c r="F4" s="203"/>
      <c r="G4" s="203"/>
      <c r="H4" s="203"/>
      <c r="I4" s="203"/>
      <c r="J4" s="203"/>
    </row>
    <row r="5" spans="1:10" ht="17.25" x14ac:dyDescent="0.3">
      <c r="A5" s="69"/>
      <c r="B5" s="70"/>
      <c r="C5" s="69"/>
      <c r="D5" s="69"/>
      <c r="E5" s="71"/>
      <c r="F5" s="71"/>
      <c r="G5" s="207"/>
      <c r="H5" s="207"/>
      <c r="I5" s="72"/>
      <c r="J5" s="72"/>
    </row>
    <row r="6" spans="1:10" ht="15.75" customHeight="1" x14ac:dyDescent="0.25">
      <c r="A6" s="195" t="s">
        <v>1</v>
      </c>
      <c r="B6" s="195"/>
      <c r="C6" s="195"/>
      <c r="D6" s="195"/>
      <c r="E6" s="195"/>
      <c r="F6" s="195"/>
      <c r="G6" s="195"/>
      <c r="H6" s="195"/>
      <c r="I6" s="195"/>
      <c r="J6" s="195"/>
    </row>
    <row r="7" spans="1:10" ht="18.75" x14ac:dyDescent="0.25">
      <c r="A7" s="42"/>
      <c r="B7" s="73"/>
      <c r="C7" s="42"/>
      <c r="D7" s="42"/>
      <c r="E7" s="74"/>
      <c r="F7" s="74"/>
      <c r="G7" s="206"/>
      <c r="H7" s="206"/>
    </row>
    <row r="8" spans="1:10" ht="24.75" customHeight="1" x14ac:dyDescent="0.25">
      <c r="A8" s="227"/>
      <c r="B8" s="228"/>
      <c r="C8" s="229"/>
      <c r="D8" s="106" t="s">
        <v>10</v>
      </c>
      <c r="E8" s="107" t="s">
        <v>135</v>
      </c>
      <c r="F8" s="107" t="s">
        <v>128</v>
      </c>
      <c r="G8" s="204" t="s">
        <v>137</v>
      </c>
      <c r="H8" s="205"/>
      <c r="I8" s="108" t="s">
        <v>129</v>
      </c>
      <c r="J8" s="108" t="s">
        <v>138</v>
      </c>
    </row>
    <row r="9" spans="1:10" ht="18" customHeight="1" x14ac:dyDescent="0.25">
      <c r="A9" s="222" t="s">
        <v>94</v>
      </c>
      <c r="B9" s="223"/>
      <c r="C9" s="223"/>
      <c r="D9" s="224"/>
      <c r="E9" s="131">
        <f>SUM(E10)+E29</f>
        <v>1499487</v>
      </c>
      <c r="F9" s="131">
        <f>F10+F27</f>
        <v>3016495.2</v>
      </c>
      <c r="G9" s="210">
        <f>SUM(G10)</f>
        <v>3212800</v>
      </c>
      <c r="H9" s="211"/>
      <c r="I9" s="132">
        <f>SUM(I10)</f>
        <v>2932800</v>
      </c>
      <c r="J9" s="132">
        <f>SUM(J10)</f>
        <v>2932800</v>
      </c>
    </row>
    <row r="10" spans="1:10" ht="15.75" x14ac:dyDescent="0.25">
      <c r="A10" s="109">
        <v>6</v>
      </c>
      <c r="B10" s="96"/>
      <c r="C10" s="109"/>
      <c r="D10" s="110" t="s">
        <v>15</v>
      </c>
      <c r="E10" s="111">
        <f>E11+E13+E15+E17+E21</f>
        <v>1422045</v>
      </c>
      <c r="F10" s="112">
        <f>F13+F15+F17+F21+F11</f>
        <v>2993004.2</v>
      </c>
      <c r="G10" s="212">
        <f>G11+G13+G15+G21+G17</f>
        <v>3212800</v>
      </c>
      <c r="H10" s="213"/>
      <c r="I10" s="114">
        <f>I15+I17+I21+I13</f>
        <v>2932800</v>
      </c>
      <c r="J10" s="113">
        <f>J13+J15+J17+J21</f>
        <v>2932800</v>
      </c>
    </row>
    <row r="11" spans="1:10" ht="15.75" x14ac:dyDescent="0.25">
      <c r="A11" s="109"/>
      <c r="B11" s="96">
        <v>63</v>
      </c>
      <c r="C11" s="109"/>
      <c r="D11" s="110" t="s">
        <v>120</v>
      </c>
      <c r="E11" s="112">
        <v>0</v>
      </c>
      <c r="F11" s="112">
        <f>SUM(F12)</f>
        <v>18020.2</v>
      </c>
      <c r="G11" s="212">
        <f>SUM(G12)</f>
        <v>0</v>
      </c>
      <c r="H11" s="213"/>
      <c r="I11" s="115">
        <v>0</v>
      </c>
      <c r="J11" s="115">
        <v>0</v>
      </c>
    </row>
    <row r="12" spans="1:10" ht="15.75" x14ac:dyDescent="0.25">
      <c r="A12" s="116"/>
      <c r="B12" s="117"/>
      <c r="C12" s="116"/>
      <c r="D12" s="118" t="s">
        <v>144</v>
      </c>
      <c r="E12" s="119">
        <v>0</v>
      </c>
      <c r="F12" s="119">
        <v>18020.2</v>
      </c>
      <c r="G12" s="214">
        <v>0</v>
      </c>
      <c r="H12" s="215"/>
      <c r="I12" s="115">
        <v>0</v>
      </c>
      <c r="J12" s="115">
        <v>0</v>
      </c>
    </row>
    <row r="13" spans="1:10" ht="15.75" x14ac:dyDescent="0.25">
      <c r="A13" s="116"/>
      <c r="B13" s="120">
        <v>64</v>
      </c>
      <c r="C13" s="121"/>
      <c r="D13" s="122" t="s">
        <v>88</v>
      </c>
      <c r="E13" s="112">
        <f>SUM(E14)</f>
        <v>3</v>
      </c>
      <c r="F13" s="112">
        <f>SUM(F14)</f>
        <v>1</v>
      </c>
      <c r="G13" s="212">
        <f>SUM(G14)</f>
        <v>10</v>
      </c>
      <c r="H13" s="213"/>
      <c r="I13" s="114">
        <f>SUM(I14)</f>
        <v>10</v>
      </c>
      <c r="J13" s="114">
        <f>SUM(J14)</f>
        <v>10</v>
      </c>
    </row>
    <row r="14" spans="1:10" ht="15.75" x14ac:dyDescent="0.25">
      <c r="A14" s="116"/>
      <c r="B14" s="117"/>
      <c r="C14" s="116" t="s">
        <v>105</v>
      </c>
      <c r="D14" s="118" t="s">
        <v>36</v>
      </c>
      <c r="E14" s="119">
        <v>3</v>
      </c>
      <c r="F14" s="119">
        <v>1</v>
      </c>
      <c r="G14" s="214">
        <v>10</v>
      </c>
      <c r="H14" s="215"/>
      <c r="I14" s="115">
        <v>10</v>
      </c>
      <c r="J14" s="115">
        <v>10</v>
      </c>
    </row>
    <row r="15" spans="1:10" ht="15.75" customHeight="1" x14ac:dyDescent="0.25">
      <c r="A15" s="116"/>
      <c r="B15" s="120">
        <v>65</v>
      </c>
      <c r="C15" s="121"/>
      <c r="D15" s="123" t="s">
        <v>119</v>
      </c>
      <c r="E15" s="112">
        <f>SUM(E16)</f>
        <v>503370</v>
      </c>
      <c r="F15" s="112">
        <f>SUM(F16)</f>
        <v>1851497</v>
      </c>
      <c r="G15" s="212">
        <f>SUM(G16)</f>
        <v>2180780</v>
      </c>
      <c r="H15" s="213"/>
      <c r="I15" s="114">
        <f>SUM(I16)</f>
        <v>1970780</v>
      </c>
      <c r="J15" s="113">
        <f>SUM(J16)</f>
        <v>1970780</v>
      </c>
    </row>
    <row r="16" spans="1:10" ht="15.75" x14ac:dyDescent="0.25">
      <c r="A16" s="116"/>
      <c r="B16" s="117"/>
      <c r="C16" s="116" t="s">
        <v>106</v>
      </c>
      <c r="D16" s="118" t="s">
        <v>44</v>
      </c>
      <c r="E16" s="119">
        <v>503370</v>
      </c>
      <c r="F16" s="119">
        <v>1851497</v>
      </c>
      <c r="G16" s="214">
        <v>2180780</v>
      </c>
      <c r="H16" s="215"/>
      <c r="I16" s="115">
        <v>1970780</v>
      </c>
      <c r="J16" s="115">
        <v>1970780</v>
      </c>
    </row>
    <row r="17" spans="1:15" ht="15.75" x14ac:dyDescent="0.25">
      <c r="A17" s="116"/>
      <c r="B17" s="120">
        <v>66</v>
      </c>
      <c r="C17" s="121"/>
      <c r="D17" s="123" t="s">
        <v>89</v>
      </c>
      <c r="E17" s="112">
        <f>SUM(E18:E20)</f>
        <v>149309</v>
      </c>
      <c r="F17" s="112">
        <f>SUM(F18:F20)</f>
        <v>240826</v>
      </c>
      <c r="G17" s="212">
        <f>SUM(G18:H19)</f>
        <v>199350</v>
      </c>
      <c r="H17" s="213"/>
      <c r="I17" s="114">
        <f>SUM(I18:I20)</f>
        <v>199350</v>
      </c>
      <c r="J17" s="114">
        <f>SUM(J18)</f>
        <v>199350</v>
      </c>
    </row>
    <row r="18" spans="1:15" ht="15.75" x14ac:dyDescent="0.25">
      <c r="A18" s="116"/>
      <c r="B18" s="117"/>
      <c r="C18" s="116" t="s">
        <v>105</v>
      </c>
      <c r="D18" s="118" t="s">
        <v>36</v>
      </c>
      <c r="E18" s="119">
        <v>144309</v>
      </c>
      <c r="F18" s="119">
        <v>230326</v>
      </c>
      <c r="G18" s="214">
        <v>199350</v>
      </c>
      <c r="H18" s="215"/>
      <c r="I18" s="115">
        <v>199350</v>
      </c>
      <c r="J18" s="115">
        <v>199350</v>
      </c>
    </row>
    <row r="19" spans="1:15" ht="15.75" x14ac:dyDescent="0.25">
      <c r="A19" s="116"/>
      <c r="B19" s="117"/>
      <c r="C19" s="116" t="s">
        <v>104</v>
      </c>
      <c r="D19" s="118" t="s">
        <v>90</v>
      </c>
      <c r="E19" s="119">
        <v>5000</v>
      </c>
      <c r="F19" s="119">
        <v>0</v>
      </c>
      <c r="G19" s="214">
        <v>0</v>
      </c>
      <c r="H19" s="215"/>
      <c r="I19" s="115">
        <v>0</v>
      </c>
      <c r="J19" s="115">
        <v>0</v>
      </c>
    </row>
    <row r="20" spans="1:15" ht="15.75" x14ac:dyDescent="0.25">
      <c r="A20" s="116"/>
      <c r="B20" s="117"/>
      <c r="C20" s="116" t="s">
        <v>107</v>
      </c>
      <c r="D20" s="118" t="s">
        <v>91</v>
      </c>
      <c r="E20" s="119">
        <v>0</v>
      </c>
      <c r="F20" s="119">
        <v>10500</v>
      </c>
      <c r="G20" s="214">
        <v>0</v>
      </c>
      <c r="H20" s="215"/>
      <c r="I20" s="115">
        <v>0</v>
      </c>
      <c r="J20" s="115">
        <v>0</v>
      </c>
    </row>
    <row r="21" spans="1:15" ht="21" customHeight="1" x14ac:dyDescent="0.25">
      <c r="A21" s="116"/>
      <c r="B21" s="120">
        <v>67</v>
      </c>
      <c r="C21" s="121"/>
      <c r="D21" s="110" t="s">
        <v>43</v>
      </c>
      <c r="E21" s="112">
        <f>E22+E23</f>
        <v>769363</v>
      </c>
      <c r="F21" s="112">
        <f>F22+F23</f>
        <v>882660</v>
      </c>
      <c r="G21" s="225">
        <f>SUM(G22:H23)</f>
        <v>832660</v>
      </c>
      <c r="H21" s="226"/>
      <c r="I21" s="124">
        <f>SUM(I22:I23)</f>
        <v>762660</v>
      </c>
      <c r="J21" s="124">
        <f>SUM(J22:J23)</f>
        <v>762660</v>
      </c>
    </row>
    <row r="22" spans="1:15" ht="15.75" x14ac:dyDescent="0.25">
      <c r="A22" s="116"/>
      <c r="B22" s="120"/>
      <c r="C22" s="116" t="s">
        <v>108</v>
      </c>
      <c r="D22" s="125" t="s">
        <v>92</v>
      </c>
      <c r="E22" s="119">
        <v>8892</v>
      </c>
      <c r="F22" s="119">
        <v>78892</v>
      </c>
      <c r="G22" s="214">
        <v>78892</v>
      </c>
      <c r="H22" s="215"/>
      <c r="I22" s="115">
        <v>8892</v>
      </c>
      <c r="J22" s="115">
        <v>8892</v>
      </c>
    </row>
    <row r="23" spans="1:15" ht="15.75" x14ac:dyDescent="0.25">
      <c r="A23" s="116"/>
      <c r="B23" s="117"/>
      <c r="C23" s="116" t="s">
        <v>109</v>
      </c>
      <c r="D23" s="118" t="s">
        <v>61</v>
      </c>
      <c r="E23" s="119">
        <v>760471</v>
      </c>
      <c r="F23" s="119">
        <v>803768</v>
      </c>
      <c r="G23" s="214">
        <v>753768</v>
      </c>
      <c r="H23" s="215"/>
      <c r="I23" s="115">
        <v>753768</v>
      </c>
      <c r="J23" s="115">
        <v>753768</v>
      </c>
    </row>
    <row r="24" spans="1:15" ht="15.75" x14ac:dyDescent="0.25">
      <c r="A24" s="126">
        <v>7</v>
      </c>
      <c r="B24" s="127"/>
      <c r="C24" s="126"/>
      <c r="D24" s="110" t="s">
        <v>17</v>
      </c>
      <c r="E24" s="112">
        <f>SUM(E25)</f>
        <v>0</v>
      </c>
      <c r="F24" s="112">
        <v>0</v>
      </c>
      <c r="G24" s="212">
        <v>0</v>
      </c>
      <c r="H24" s="213"/>
      <c r="I24" s="114">
        <v>0</v>
      </c>
      <c r="J24" s="114">
        <v>0</v>
      </c>
      <c r="N24" s="80"/>
    </row>
    <row r="25" spans="1:15" ht="15.75" x14ac:dyDescent="0.25">
      <c r="A25" s="128"/>
      <c r="B25" s="96">
        <v>71</v>
      </c>
      <c r="C25" s="128"/>
      <c r="D25" s="110" t="s">
        <v>93</v>
      </c>
      <c r="E25" s="112">
        <v>0</v>
      </c>
      <c r="F25" s="119">
        <v>0</v>
      </c>
      <c r="G25" s="214">
        <v>0</v>
      </c>
      <c r="H25" s="215"/>
      <c r="I25" s="115">
        <v>0</v>
      </c>
      <c r="J25" s="115">
        <v>0</v>
      </c>
      <c r="N25" s="80"/>
    </row>
    <row r="26" spans="1:15" ht="15.75" x14ac:dyDescent="0.25">
      <c r="A26" s="128"/>
      <c r="B26" s="129"/>
      <c r="C26" s="116" t="s">
        <v>117</v>
      </c>
      <c r="D26" s="125" t="s">
        <v>93</v>
      </c>
      <c r="E26" s="119">
        <v>0</v>
      </c>
      <c r="F26" s="119">
        <v>0</v>
      </c>
      <c r="G26" s="214">
        <v>0</v>
      </c>
      <c r="H26" s="215"/>
      <c r="I26" s="115">
        <v>0</v>
      </c>
      <c r="J26" s="115">
        <v>0</v>
      </c>
      <c r="N26" s="80"/>
    </row>
    <row r="27" spans="1:15" ht="15.75" x14ac:dyDescent="0.25">
      <c r="A27" s="109">
        <v>9</v>
      </c>
      <c r="B27" s="96">
        <v>91</v>
      </c>
      <c r="C27" s="121"/>
      <c r="D27" s="110" t="s">
        <v>115</v>
      </c>
      <c r="E27" s="112">
        <f>SUM(E28:E29)</f>
        <v>77442</v>
      </c>
      <c r="F27" s="112">
        <f>SUM(F28:F29)</f>
        <v>23491</v>
      </c>
      <c r="G27" s="212">
        <v>0</v>
      </c>
      <c r="H27" s="213"/>
      <c r="I27" s="114">
        <v>0</v>
      </c>
      <c r="J27" s="115">
        <v>0</v>
      </c>
      <c r="O27" s="80"/>
    </row>
    <row r="28" spans="1:15" ht="15.75" x14ac:dyDescent="0.25">
      <c r="A28" s="128"/>
      <c r="B28" s="129"/>
      <c r="C28" s="116" t="s">
        <v>105</v>
      </c>
      <c r="D28" s="125" t="s">
        <v>114</v>
      </c>
      <c r="E28" s="119">
        <v>0</v>
      </c>
      <c r="F28" s="119">
        <v>0</v>
      </c>
      <c r="G28" s="214">
        <v>0</v>
      </c>
      <c r="H28" s="215"/>
      <c r="I28" s="115">
        <v>0</v>
      </c>
      <c r="J28" s="115">
        <v>0</v>
      </c>
      <c r="N28" s="80"/>
    </row>
    <row r="29" spans="1:15" ht="15.75" x14ac:dyDescent="0.25">
      <c r="A29" s="128"/>
      <c r="B29" s="129"/>
      <c r="C29" s="116" t="s">
        <v>106</v>
      </c>
      <c r="D29" s="125" t="s">
        <v>114</v>
      </c>
      <c r="E29" s="119">
        <v>77442</v>
      </c>
      <c r="F29" s="119">
        <v>23491</v>
      </c>
      <c r="G29" s="214">
        <v>0</v>
      </c>
      <c r="H29" s="215"/>
      <c r="I29" s="115">
        <v>0</v>
      </c>
      <c r="J29" s="115">
        <v>0</v>
      </c>
    </row>
    <row r="30" spans="1:15" s="82" customFormat="1" x14ac:dyDescent="0.2">
      <c r="A30" s="133"/>
      <c r="B30" s="134"/>
      <c r="C30" s="133"/>
      <c r="D30" s="135" t="s">
        <v>94</v>
      </c>
      <c r="E30" s="136">
        <f>E9</f>
        <v>1499487</v>
      </c>
      <c r="F30" s="136">
        <f>F13+F15+F17+F21+F27+F11</f>
        <v>3016495.2</v>
      </c>
      <c r="G30" s="208">
        <f>SUM(G10)</f>
        <v>3212800</v>
      </c>
      <c r="H30" s="209"/>
      <c r="I30" s="137">
        <f>I10</f>
        <v>2932800</v>
      </c>
      <c r="J30" s="137">
        <f>SUM(J10)</f>
        <v>2932800</v>
      </c>
    </row>
    <row r="31" spans="1:15" x14ac:dyDescent="0.25">
      <c r="A31" s="43"/>
      <c r="B31" s="83"/>
      <c r="C31" s="43"/>
      <c r="D31" s="84"/>
      <c r="E31" s="85"/>
      <c r="F31" s="85"/>
      <c r="G31" s="202"/>
      <c r="H31" s="202"/>
      <c r="J31" s="86"/>
    </row>
    <row r="32" spans="1:15" ht="20.25" customHeight="1" x14ac:dyDescent="0.25">
      <c r="A32" s="219" t="s">
        <v>18</v>
      </c>
      <c r="B32" s="220"/>
      <c r="C32" s="220"/>
      <c r="D32" s="221"/>
      <c r="E32" s="107" t="s">
        <v>135</v>
      </c>
      <c r="F32" s="107" t="s">
        <v>139</v>
      </c>
      <c r="G32" s="230" t="s">
        <v>137</v>
      </c>
      <c r="H32" s="231"/>
      <c r="I32" s="108" t="s">
        <v>129</v>
      </c>
      <c r="J32" s="108" t="s">
        <v>138</v>
      </c>
    </row>
    <row r="33" spans="1:10" ht="15.75" customHeight="1" x14ac:dyDescent="0.25">
      <c r="A33" s="216" t="s">
        <v>94</v>
      </c>
      <c r="B33" s="217"/>
      <c r="C33" s="217"/>
      <c r="D33" s="218"/>
      <c r="E33" s="130">
        <f>E34+E52</f>
        <v>1499487.43</v>
      </c>
      <c r="F33" s="130">
        <f>F34+F52</f>
        <v>3016494.5</v>
      </c>
      <c r="G33" s="200">
        <f>G34+G52</f>
        <v>3212800</v>
      </c>
      <c r="H33" s="201"/>
      <c r="I33" s="147">
        <f>I34+I52</f>
        <v>2932800</v>
      </c>
      <c r="J33" s="147">
        <f>J34+J52</f>
        <v>2932800</v>
      </c>
    </row>
    <row r="34" spans="1:10" x14ac:dyDescent="0.25">
      <c r="A34" s="75">
        <v>3</v>
      </c>
      <c r="B34" s="75"/>
      <c r="C34" s="87"/>
      <c r="D34" s="76" t="s">
        <v>19</v>
      </c>
      <c r="E34" s="77">
        <f>E35+E42+E50</f>
        <v>1459720.43</v>
      </c>
      <c r="F34" s="77">
        <f>F35+F42+F50</f>
        <v>2900365.5</v>
      </c>
      <c r="G34" s="196">
        <f>G35+G42+G50+G53</f>
        <v>3158983</v>
      </c>
      <c r="H34" s="197"/>
      <c r="I34" s="88">
        <f>I35+I42+I50+I53</f>
        <v>2884983</v>
      </c>
      <c r="J34" s="89">
        <f>J35+J42+J50+J53</f>
        <v>2884983</v>
      </c>
    </row>
    <row r="35" spans="1:10" x14ac:dyDescent="0.25">
      <c r="A35" s="75"/>
      <c r="B35" s="75">
        <v>31</v>
      </c>
      <c r="C35" s="87"/>
      <c r="D35" s="76" t="s">
        <v>20</v>
      </c>
      <c r="E35" s="35">
        <f>SUM(E36:E40)</f>
        <v>1114647</v>
      </c>
      <c r="F35" s="35">
        <f>SUM(F36:F41)</f>
        <v>2101463</v>
      </c>
      <c r="G35" s="196">
        <f>SUM(G36:H41)</f>
        <v>2104358</v>
      </c>
      <c r="H35" s="197"/>
      <c r="I35" s="36">
        <f>SUM(I36:I41)</f>
        <v>1968858</v>
      </c>
      <c r="J35" s="36">
        <f>SUM(J36:J41)</f>
        <v>1968858</v>
      </c>
    </row>
    <row r="36" spans="1:10" x14ac:dyDescent="0.25">
      <c r="A36" s="75"/>
      <c r="B36" s="75"/>
      <c r="C36" s="27" t="s">
        <v>108</v>
      </c>
      <c r="D36" s="18" t="s">
        <v>16</v>
      </c>
      <c r="E36" s="34">
        <v>47884</v>
      </c>
      <c r="F36" s="34">
        <v>70000</v>
      </c>
      <c r="G36" s="198">
        <v>70000</v>
      </c>
      <c r="H36" s="199"/>
      <c r="I36" s="33">
        <v>0</v>
      </c>
      <c r="J36" s="33">
        <v>0</v>
      </c>
    </row>
    <row r="37" spans="1:10" x14ac:dyDescent="0.25">
      <c r="A37" s="75"/>
      <c r="B37" s="81"/>
      <c r="C37" s="27" t="s">
        <v>109</v>
      </c>
      <c r="D37" s="18" t="s">
        <v>110</v>
      </c>
      <c r="E37" s="34">
        <v>104808</v>
      </c>
      <c r="F37" s="34">
        <v>104808</v>
      </c>
      <c r="G37" s="198">
        <v>154808</v>
      </c>
      <c r="H37" s="199"/>
      <c r="I37" s="33">
        <v>154808</v>
      </c>
      <c r="J37" s="33">
        <v>154808</v>
      </c>
    </row>
    <row r="38" spans="1:10" x14ac:dyDescent="0.25">
      <c r="A38" s="75"/>
      <c r="B38" s="81"/>
      <c r="C38" s="27" t="s">
        <v>109</v>
      </c>
      <c r="D38" s="18" t="s">
        <v>111</v>
      </c>
      <c r="E38" s="34">
        <v>553237</v>
      </c>
      <c r="F38" s="34">
        <v>639235</v>
      </c>
      <c r="G38" s="198">
        <v>539235</v>
      </c>
      <c r="H38" s="199"/>
      <c r="I38" s="33">
        <v>539235</v>
      </c>
      <c r="J38" s="33">
        <v>539235</v>
      </c>
    </row>
    <row r="39" spans="1:10" x14ac:dyDescent="0.25">
      <c r="A39" s="75"/>
      <c r="B39" s="81"/>
      <c r="C39" s="27" t="s">
        <v>105</v>
      </c>
      <c r="D39" s="18" t="s">
        <v>36</v>
      </c>
      <c r="E39" s="34">
        <v>0</v>
      </c>
      <c r="F39" s="34">
        <v>120005</v>
      </c>
      <c r="G39" s="198">
        <v>129815</v>
      </c>
      <c r="H39" s="199"/>
      <c r="I39" s="33">
        <v>129815</v>
      </c>
      <c r="J39" s="33">
        <v>129815</v>
      </c>
    </row>
    <row r="40" spans="1:10" x14ac:dyDescent="0.25">
      <c r="A40" s="75"/>
      <c r="B40" s="81"/>
      <c r="C40" s="19" t="s">
        <v>106</v>
      </c>
      <c r="D40" s="20" t="s">
        <v>95</v>
      </c>
      <c r="E40" s="34">
        <v>408718</v>
      </c>
      <c r="F40" s="34">
        <v>1149758</v>
      </c>
      <c r="G40" s="198">
        <v>1210500</v>
      </c>
      <c r="H40" s="199"/>
      <c r="I40" s="33">
        <v>1145000</v>
      </c>
      <c r="J40" s="33">
        <v>1145000</v>
      </c>
    </row>
    <row r="41" spans="1:10" x14ac:dyDescent="0.25">
      <c r="A41" s="75"/>
      <c r="B41" s="81"/>
      <c r="C41" s="19" t="s">
        <v>145</v>
      </c>
      <c r="D41" s="20" t="s">
        <v>146</v>
      </c>
      <c r="E41" s="34">
        <v>0</v>
      </c>
      <c r="F41" s="34">
        <v>17657</v>
      </c>
      <c r="G41" s="198">
        <v>0</v>
      </c>
      <c r="H41" s="199"/>
      <c r="I41" s="33"/>
      <c r="J41" s="33"/>
    </row>
    <row r="42" spans="1:10" x14ac:dyDescent="0.25">
      <c r="A42" s="78"/>
      <c r="B42" s="79">
        <v>32</v>
      </c>
      <c r="C42" s="21"/>
      <c r="D42" s="16" t="s">
        <v>32</v>
      </c>
      <c r="E42" s="35">
        <f>SUM(E43:E49)</f>
        <v>342479.43</v>
      </c>
      <c r="F42" s="35">
        <f>SUM(F43:F49)</f>
        <v>796492.5</v>
      </c>
      <c r="G42" s="196">
        <f>SUM(G43:H48)</f>
        <v>1048525</v>
      </c>
      <c r="H42" s="197"/>
      <c r="I42" s="36">
        <f>SUM(I43:I47)</f>
        <v>910075</v>
      </c>
      <c r="J42" s="36">
        <f>SUM(J43:J49)</f>
        <v>910075</v>
      </c>
    </row>
    <row r="43" spans="1:10" x14ac:dyDescent="0.25">
      <c r="A43" s="78"/>
      <c r="B43" s="78"/>
      <c r="C43" s="19" t="s">
        <v>108</v>
      </c>
      <c r="D43" s="20" t="s">
        <v>16</v>
      </c>
      <c r="E43" s="34">
        <v>8892.43</v>
      </c>
      <c r="F43" s="34">
        <v>8892</v>
      </c>
      <c r="G43" s="198">
        <v>8892</v>
      </c>
      <c r="H43" s="199"/>
      <c r="I43" s="33">
        <v>8892</v>
      </c>
      <c r="J43" s="33">
        <v>8892</v>
      </c>
    </row>
    <row r="44" spans="1:10" x14ac:dyDescent="0.25">
      <c r="A44" s="78"/>
      <c r="B44" s="78"/>
      <c r="C44" s="19" t="s">
        <v>109</v>
      </c>
      <c r="D44" s="18" t="s">
        <v>61</v>
      </c>
      <c r="E44" s="34">
        <v>0</v>
      </c>
      <c r="F44" s="34">
        <v>19908.5</v>
      </c>
      <c r="G44" s="198">
        <v>19908</v>
      </c>
      <c r="H44" s="199"/>
      <c r="I44" s="33">
        <v>19908</v>
      </c>
      <c r="J44" s="33">
        <v>19908</v>
      </c>
    </row>
    <row r="45" spans="1:10" x14ac:dyDescent="0.25">
      <c r="A45" s="78"/>
      <c r="B45" s="78"/>
      <c r="C45" s="19" t="s">
        <v>109</v>
      </c>
      <c r="D45" s="18" t="s">
        <v>116</v>
      </c>
      <c r="E45" s="34">
        <v>15225</v>
      </c>
      <c r="F45" s="34">
        <v>0</v>
      </c>
      <c r="G45" s="198">
        <v>0</v>
      </c>
      <c r="H45" s="199"/>
      <c r="I45" s="33">
        <v>0</v>
      </c>
      <c r="J45" s="33">
        <v>0</v>
      </c>
    </row>
    <row r="46" spans="1:10" x14ac:dyDescent="0.25">
      <c r="A46" s="78"/>
      <c r="B46" s="78"/>
      <c r="C46" s="19" t="s">
        <v>105</v>
      </c>
      <c r="D46" s="20" t="s">
        <v>36</v>
      </c>
      <c r="E46" s="34">
        <v>1340</v>
      </c>
      <c r="F46" s="34">
        <v>58000</v>
      </c>
      <c r="G46" s="198">
        <v>61545</v>
      </c>
      <c r="H46" s="199"/>
      <c r="I46" s="33">
        <v>61545</v>
      </c>
      <c r="J46" s="33">
        <v>61545</v>
      </c>
    </row>
    <row r="47" spans="1:10" x14ac:dyDescent="0.25">
      <c r="A47" s="78"/>
      <c r="B47" s="78"/>
      <c r="C47" s="19" t="s">
        <v>106</v>
      </c>
      <c r="D47" s="20" t="s">
        <v>95</v>
      </c>
      <c r="E47" s="34">
        <v>312022</v>
      </c>
      <c r="F47" s="34">
        <v>709329</v>
      </c>
      <c r="G47" s="198">
        <v>958180</v>
      </c>
      <c r="H47" s="199"/>
      <c r="I47" s="33">
        <v>819730</v>
      </c>
      <c r="J47" s="33">
        <v>819730</v>
      </c>
    </row>
    <row r="48" spans="1:10" x14ac:dyDescent="0.25">
      <c r="A48" s="78"/>
      <c r="B48" s="78"/>
      <c r="C48" s="19" t="s">
        <v>145</v>
      </c>
      <c r="D48" s="20" t="s">
        <v>146</v>
      </c>
      <c r="E48" s="34"/>
      <c r="F48" s="34">
        <v>363</v>
      </c>
      <c r="G48" s="198">
        <v>0</v>
      </c>
      <c r="H48" s="199"/>
      <c r="I48" s="33">
        <v>0</v>
      </c>
      <c r="J48" s="33">
        <v>0</v>
      </c>
    </row>
    <row r="49" spans="1:10" x14ac:dyDescent="0.25">
      <c r="A49" s="78"/>
      <c r="B49" s="78"/>
      <c r="C49" s="19" t="s">
        <v>104</v>
      </c>
      <c r="D49" s="20" t="s">
        <v>80</v>
      </c>
      <c r="E49" s="34">
        <v>5000</v>
      </c>
      <c r="F49" s="34">
        <v>0</v>
      </c>
      <c r="G49" s="198">
        <v>0</v>
      </c>
      <c r="H49" s="199"/>
      <c r="I49" s="33">
        <v>0</v>
      </c>
      <c r="J49" s="33">
        <v>0</v>
      </c>
    </row>
    <row r="50" spans="1:10" x14ac:dyDescent="0.25">
      <c r="A50" s="78"/>
      <c r="B50" s="79">
        <v>34</v>
      </c>
      <c r="C50" s="21"/>
      <c r="D50" s="16" t="s">
        <v>78</v>
      </c>
      <c r="E50" s="35">
        <f>SUM(E51)</f>
        <v>2594</v>
      </c>
      <c r="F50" s="35">
        <f>SUM(F51)</f>
        <v>2410</v>
      </c>
      <c r="G50" s="196">
        <f>SUM(G51)</f>
        <v>2100</v>
      </c>
      <c r="H50" s="197"/>
      <c r="I50" s="36">
        <f>SUM(I51)</f>
        <v>2050</v>
      </c>
      <c r="J50" s="36">
        <f>SUM(J51)</f>
        <v>2050</v>
      </c>
    </row>
    <row r="51" spans="1:10" x14ac:dyDescent="0.25">
      <c r="A51" s="78"/>
      <c r="B51" s="79"/>
      <c r="C51" s="19" t="s">
        <v>106</v>
      </c>
      <c r="D51" s="20" t="s">
        <v>96</v>
      </c>
      <c r="E51" s="34">
        <v>2594</v>
      </c>
      <c r="F51" s="34">
        <v>2410</v>
      </c>
      <c r="G51" s="198">
        <v>2100</v>
      </c>
      <c r="H51" s="199"/>
      <c r="I51" s="33">
        <v>2050</v>
      </c>
      <c r="J51" s="33">
        <v>2050</v>
      </c>
    </row>
    <row r="52" spans="1:10" s="99" customFormat="1" x14ac:dyDescent="0.25">
      <c r="A52" s="79">
        <v>4</v>
      </c>
      <c r="B52" s="79"/>
      <c r="C52" s="21"/>
      <c r="D52" s="16" t="s">
        <v>21</v>
      </c>
      <c r="E52" s="35">
        <v>39767</v>
      </c>
      <c r="F52" s="35">
        <v>116129</v>
      </c>
      <c r="G52" s="196">
        <f>G53+G55</f>
        <v>53817</v>
      </c>
      <c r="H52" s="197"/>
      <c r="I52" s="36">
        <f>I53+I55</f>
        <v>47817</v>
      </c>
      <c r="J52" s="36">
        <f>J53+J55</f>
        <v>47817</v>
      </c>
    </row>
    <row r="53" spans="1:10" x14ac:dyDescent="0.25">
      <c r="A53" s="78"/>
      <c r="B53" s="79">
        <v>41</v>
      </c>
      <c r="C53" s="21"/>
      <c r="D53" s="16" t="s">
        <v>21</v>
      </c>
      <c r="E53" s="35">
        <f>SUM(E54)</f>
        <v>0</v>
      </c>
      <c r="F53" s="35">
        <v>0</v>
      </c>
      <c r="G53" s="196">
        <f>SUM(G54)</f>
        <v>4000</v>
      </c>
      <c r="H53" s="197"/>
      <c r="I53" s="36">
        <v>4000</v>
      </c>
      <c r="J53" s="36">
        <v>4000</v>
      </c>
    </row>
    <row r="54" spans="1:10" x14ac:dyDescent="0.25">
      <c r="A54" s="78"/>
      <c r="B54" s="79"/>
      <c r="C54" s="19" t="s">
        <v>105</v>
      </c>
      <c r="D54" s="20" t="s">
        <v>95</v>
      </c>
      <c r="E54" s="34">
        <v>0</v>
      </c>
      <c r="F54" s="34">
        <v>0</v>
      </c>
      <c r="G54" s="198">
        <v>4000</v>
      </c>
      <c r="H54" s="199"/>
      <c r="I54" s="33">
        <v>4000</v>
      </c>
      <c r="J54" s="33">
        <v>4000</v>
      </c>
    </row>
    <row r="55" spans="1:10" x14ac:dyDescent="0.25">
      <c r="A55" s="81"/>
      <c r="B55" s="75">
        <v>42</v>
      </c>
      <c r="C55" s="90"/>
      <c r="D55" s="76" t="s">
        <v>45</v>
      </c>
      <c r="E55" s="35">
        <f>E56+E58+E59</f>
        <v>39767</v>
      </c>
      <c r="F55" s="35">
        <f>SUM(F56:F60)</f>
        <v>116129</v>
      </c>
      <c r="G55" s="196">
        <f>SUM(G56:H58)</f>
        <v>49817</v>
      </c>
      <c r="H55" s="197"/>
      <c r="I55" s="36">
        <f>SUM(I56:I58)</f>
        <v>43817</v>
      </c>
      <c r="J55" s="36">
        <f>SUM(J56:J58)</f>
        <v>43817</v>
      </c>
    </row>
    <row r="56" spans="1:10" x14ac:dyDescent="0.25">
      <c r="A56" s="81"/>
      <c r="B56" s="81"/>
      <c r="C56" s="27" t="s">
        <v>109</v>
      </c>
      <c r="D56" s="18" t="s">
        <v>112</v>
      </c>
      <c r="E56" s="32">
        <v>39316</v>
      </c>
      <c r="F56" s="34">
        <v>39817</v>
      </c>
      <c r="G56" s="198">
        <v>39817</v>
      </c>
      <c r="H56" s="199"/>
      <c r="I56" s="33">
        <v>39817</v>
      </c>
      <c r="J56" s="33">
        <v>39817</v>
      </c>
    </row>
    <row r="57" spans="1:10" x14ac:dyDescent="0.25">
      <c r="A57" s="81"/>
      <c r="B57" s="81"/>
      <c r="C57" s="27" t="s">
        <v>105</v>
      </c>
      <c r="D57" s="18" t="s">
        <v>36</v>
      </c>
      <c r="E57" s="34">
        <v>0</v>
      </c>
      <c r="F57" s="34">
        <v>52321</v>
      </c>
      <c r="G57" s="198">
        <v>0</v>
      </c>
      <c r="H57" s="199"/>
      <c r="I57" s="33">
        <v>0</v>
      </c>
      <c r="J57" s="33">
        <v>0</v>
      </c>
    </row>
    <row r="58" spans="1:10" x14ac:dyDescent="0.25">
      <c r="A58" s="81"/>
      <c r="B58" s="81"/>
      <c r="C58" s="19" t="s">
        <v>106</v>
      </c>
      <c r="D58" s="20" t="s">
        <v>95</v>
      </c>
      <c r="E58" s="32">
        <v>451</v>
      </c>
      <c r="F58" s="34">
        <v>13491</v>
      </c>
      <c r="G58" s="198">
        <v>10000</v>
      </c>
      <c r="H58" s="199"/>
      <c r="I58" s="33">
        <v>4000</v>
      </c>
      <c r="J58" s="33">
        <v>4000</v>
      </c>
    </row>
    <row r="59" spans="1:10" x14ac:dyDescent="0.25">
      <c r="A59" s="81"/>
      <c r="B59" s="81"/>
      <c r="C59" s="27" t="s">
        <v>107</v>
      </c>
      <c r="D59" s="18" t="s">
        <v>91</v>
      </c>
      <c r="E59" s="34">
        <v>0</v>
      </c>
      <c r="F59" s="34">
        <v>10500</v>
      </c>
      <c r="G59" s="198">
        <v>0</v>
      </c>
      <c r="H59" s="199"/>
      <c r="I59" s="33">
        <v>0</v>
      </c>
      <c r="J59" s="33">
        <v>0</v>
      </c>
    </row>
    <row r="60" spans="1:10" x14ac:dyDescent="0.25">
      <c r="A60" s="75"/>
      <c r="B60" s="75"/>
      <c r="C60" s="27" t="s">
        <v>117</v>
      </c>
      <c r="D60" s="18" t="s">
        <v>84</v>
      </c>
      <c r="E60" s="34">
        <v>0</v>
      </c>
      <c r="F60" s="35">
        <v>0</v>
      </c>
      <c r="G60" s="196">
        <v>0</v>
      </c>
      <c r="H60" s="197"/>
      <c r="I60" s="36">
        <v>0</v>
      </c>
      <c r="J60" s="36">
        <v>0</v>
      </c>
    </row>
    <row r="61" spans="1:10" x14ac:dyDescent="0.25">
      <c r="A61" s="81"/>
      <c r="B61" s="75">
        <v>45</v>
      </c>
      <c r="C61" s="21"/>
      <c r="D61" s="17" t="s">
        <v>79</v>
      </c>
      <c r="E61" s="35">
        <f>SUM(E62)</f>
        <v>0</v>
      </c>
      <c r="F61" s="35">
        <f>SUM(F62:F64)</f>
        <v>0</v>
      </c>
      <c r="G61" s="196">
        <v>0</v>
      </c>
      <c r="H61" s="197"/>
      <c r="I61" s="36">
        <v>0</v>
      </c>
      <c r="J61" s="36">
        <v>0</v>
      </c>
    </row>
    <row r="62" spans="1:10" x14ac:dyDescent="0.25">
      <c r="A62" s="81"/>
      <c r="B62" s="75"/>
      <c r="C62" s="19" t="s">
        <v>109</v>
      </c>
      <c r="D62" s="15" t="s">
        <v>61</v>
      </c>
      <c r="E62" s="32">
        <v>0</v>
      </c>
      <c r="F62" s="34">
        <v>0</v>
      </c>
      <c r="G62" s="198">
        <v>0</v>
      </c>
      <c r="H62" s="199"/>
      <c r="I62" s="33">
        <v>0</v>
      </c>
      <c r="J62" s="33">
        <v>0</v>
      </c>
    </row>
    <row r="63" spans="1:10" x14ac:dyDescent="0.25">
      <c r="A63" s="81"/>
      <c r="B63" s="81"/>
      <c r="C63" s="19" t="s">
        <v>106</v>
      </c>
      <c r="D63" s="20" t="s">
        <v>95</v>
      </c>
      <c r="E63" s="34">
        <v>0</v>
      </c>
      <c r="F63" s="34">
        <v>0</v>
      </c>
      <c r="G63" s="198">
        <v>0</v>
      </c>
      <c r="H63" s="199"/>
      <c r="I63" s="33">
        <v>0</v>
      </c>
      <c r="J63" s="33">
        <v>0</v>
      </c>
    </row>
    <row r="64" spans="1:10" x14ac:dyDescent="0.25">
      <c r="A64" s="81"/>
      <c r="B64" s="81"/>
      <c r="C64" s="19" t="s">
        <v>118</v>
      </c>
      <c r="D64" s="20" t="s">
        <v>85</v>
      </c>
      <c r="E64" s="34">
        <v>0</v>
      </c>
      <c r="F64" s="34">
        <v>0</v>
      </c>
      <c r="G64" s="198">
        <v>0</v>
      </c>
      <c r="H64" s="199"/>
      <c r="I64" s="33">
        <v>0</v>
      </c>
      <c r="J64" s="33">
        <v>0</v>
      </c>
    </row>
    <row r="65" spans="1:10" ht="16.5" x14ac:dyDescent="0.25">
      <c r="A65" s="91"/>
      <c r="B65" s="92"/>
      <c r="C65" s="92"/>
      <c r="D65" s="92" t="s">
        <v>94</v>
      </c>
      <c r="E65" s="93">
        <f>E33</f>
        <v>1499487.43</v>
      </c>
      <c r="F65" s="93">
        <f>SUM(F33)</f>
        <v>3016494.5</v>
      </c>
      <c r="G65" s="200">
        <f>SUM(G33)</f>
        <v>3212800</v>
      </c>
      <c r="H65" s="201"/>
      <c r="I65" s="148">
        <f>I33</f>
        <v>2932800</v>
      </c>
      <c r="J65" s="148">
        <f>J33</f>
        <v>2932800</v>
      </c>
    </row>
    <row r="68" spans="1:10" x14ac:dyDescent="0.25">
      <c r="E68" s="80"/>
    </row>
    <row r="70" spans="1:10" x14ac:dyDescent="0.25">
      <c r="E70" s="80"/>
    </row>
    <row r="72" spans="1:10" x14ac:dyDescent="0.25">
      <c r="F72" s="80"/>
    </row>
  </sheetData>
  <mergeCells count="69">
    <mergeCell ref="G15:H15"/>
    <mergeCell ref="G28:H28"/>
    <mergeCell ref="G29:H29"/>
    <mergeCell ref="G32:H32"/>
    <mergeCell ref="G33:H33"/>
    <mergeCell ref="A1:J1"/>
    <mergeCell ref="G26:H26"/>
    <mergeCell ref="G27:H27"/>
    <mergeCell ref="G16:H16"/>
    <mergeCell ref="G17:H17"/>
    <mergeCell ref="G18:H18"/>
    <mergeCell ref="G19:H19"/>
    <mergeCell ref="G20:H20"/>
    <mergeCell ref="A9:D9"/>
    <mergeCell ref="G21:H21"/>
    <mergeCell ref="G22:H22"/>
    <mergeCell ref="G23:H23"/>
    <mergeCell ref="G24:H24"/>
    <mergeCell ref="G25:H25"/>
    <mergeCell ref="A8:C8"/>
    <mergeCell ref="G14:H14"/>
    <mergeCell ref="G34:H34"/>
    <mergeCell ref="A2:J2"/>
    <mergeCell ref="A4:J4"/>
    <mergeCell ref="A6:J6"/>
    <mergeCell ref="G8:H8"/>
    <mergeCell ref="G7:H7"/>
    <mergeCell ref="G5:H5"/>
    <mergeCell ref="G3:H3"/>
    <mergeCell ref="G30:H30"/>
    <mergeCell ref="G9:H9"/>
    <mergeCell ref="G10:H10"/>
    <mergeCell ref="G11:H11"/>
    <mergeCell ref="G12:H12"/>
    <mergeCell ref="G13:H13"/>
    <mergeCell ref="A33:D33"/>
    <mergeCell ref="A32:D32"/>
    <mergeCell ref="G35:H35"/>
    <mergeCell ref="G36:H36"/>
    <mergeCell ref="G37:H37"/>
    <mergeCell ref="G38:H38"/>
    <mergeCell ref="G39:H39"/>
    <mergeCell ref="G40:H40"/>
    <mergeCell ref="G42:H42"/>
    <mergeCell ref="G43:H43"/>
    <mergeCell ref="G44:H44"/>
    <mergeCell ref="G45:H45"/>
    <mergeCell ref="G41:H41"/>
    <mergeCell ref="G47:H47"/>
    <mergeCell ref="G49:H49"/>
    <mergeCell ref="G50:H50"/>
    <mergeCell ref="G51:H51"/>
    <mergeCell ref="G48:H48"/>
    <mergeCell ref="G52:H52"/>
    <mergeCell ref="G63:H63"/>
    <mergeCell ref="G64:H64"/>
    <mergeCell ref="G65:H65"/>
    <mergeCell ref="G31:H31"/>
    <mergeCell ref="G57:H57"/>
    <mergeCell ref="G58:H58"/>
    <mergeCell ref="G59:H59"/>
    <mergeCell ref="G60:H60"/>
    <mergeCell ref="G61:H61"/>
    <mergeCell ref="G62:H62"/>
    <mergeCell ref="G53:H53"/>
    <mergeCell ref="G54:H54"/>
    <mergeCell ref="G55:H55"/>
    <mergeCell ref="G56:H56"/>
    <mergeCell ref="G46:H46"/>
  </mergeCells>
  <phoneticPr fontId="11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4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12"/>
  <sheetViews>
    <sheetView view="pageLayout" topLeftCell="A2" zoomScale="80" zoomScaleNormal="100" zoomScalePageLayoutView="80" workbookViewId="0">
      <selection activeCell="C11" sqref="C11"/>
    </sheetView>
  </sheetViews>
  <sheetFormatPr defaultRowHeight="15" x14ac:dyDescent="0.25"/>
  <cols>
    <col min="1" max="1" width="46.85546875" style="68" customWidth="1"/>
    <col min="2" max="5" width="45.85546875" style="68" customWidth="1"/>
    <col min="6" max="6" width="32.140625" style="68" customWidth="1"/>
    <col min="7" max="16384" width="9.140625" style="68"/>
  </cols>
  <sheetData>
    <row r="1" spans="1:6" ht="40.5" customHeight="1" x14ac:dyDescent="0.25">
      <c r="A1" s="195" t="s">
        <v>152</v>
      </c>
      <c r="B1" s="195"/>
      <c r="C1" s="195"/>
      <c r="D1" s="195"/>
      <c r="E1" s="195"/>
      <c r="F1" s="195"/>
    </row>
    <row r="2" spans="1:6" ht="18" customHeight="1" x14ac:dyDescent="0.25">
      <c r="A2" s="42"/>
      <c r="B2" s="42"/>
      <c r="C2" s="42"/>
      <c r="D2" s="42"/>
      <c r="E2" s="42"/>
      <c r="F2" s="42"/>
    </row>
    <row r="3" spans="1:6" ht="18.75" x14ac:dyDescent="0.25">
      <c r="A3" s="195" t="s">
        <v>29</v>
      </c>
      <c r="B3" s="195"/>
      <c r="C3" s="195"/>
      <c r="D3" s="195"/>
      <c r="E3" s="195"/>
      <c r="F3" s="195"/>
    </row>
    <row r="4" spans="1:6" ht="18.75" x14ac:dyDescent="0.25">
      <c r="A4" s="42"/>
      <c r="B4" s="42"/>
      <c r="C4" s="42"/>
      <c r="D4" s="42"/>
      <c r="E4" s="42"/>
      <c r="F4" s="95"/>
    </row>
    <row r="5" spans="1:6" ht="18" customHeight="1" x14ac:dyDescent="0.25">
      <c r="A5" s="195" t="s">
        <v>11</v>
      </c>
      <c r="B5" s="195"/>
      <c r="C5" s="195"/>
      <c r="D5" s="195"/>
      <c r="E5" s="195"/>
      <c r="F5" s="195"/>
    </row>
    <row r="6" spans="1:6" ht="18.75" x14ac:dyDescent="0.25">
      <c r="A6" s="42"/>
      <c r="B6" s="42"/>
      <c r="C6" s="42"/>
      <c r="D6" s="42"/>
      <c r="E6" s="42"/>
      <c r="F6" s="95"/>
    </row>
    <row r="7" spans="1:6" ht="15.75" customHeight="1" x14ac:dyDescent="0.25">
      <c r="A7" s="195" t="s">
        <v>22</v>
      </c>
      <c r="B7" s="195"/>
      <c r="C7" s="195"/>
      <c r="D7" s="195"/>
      <c r="E7" s="195"/>
      <c r="F7" s="195"/>
    </row>
    <row r="8" spans="1:6" ht="18.75" x14ac:dyDescent="0.25">
      <c r="A8" s="42"/>
      <c r="B8" s="42"/>
      <c r="C8" s="42"/>
      <c r="D8" s="42"/>
      <c r="E8" s="42"/>
      <c r="F8" s="74"/>
    </row>
    <row r="9" spans="1:6" ht="18.75" x14ac:dyDescent="0.25">
      <c r="A9" s="106" t="s">
        <v>23</v>
      </c>
      <c r="B9" s="106" t="s">
        <v>140</v>
      </c>
      <c r="C9" s="106" t="s">
        <v>127</v>
      </c>
      <c r="D9" s="106" t="s">
        <v>141</v>
      </c>
      <c r="E9" s="106"/>
      <c r="F9" s="106" t="s">
        <v>142</v>
      </c>
    </row>
    <row r="10" spans="1:6" ht="15.75" customHeight="1" x14ac:dyDescent="0.25">
      <c r="A10" s="96" t="s">
        <v>24</v>
      </c>
      <c r="B10" s="149">
        <f>SUM(B11)</f>
        <v>1499487</v>
      </c>
      <c r="C10" s="149">
        <f>SUM(C11)</f>
        <v>3016495</v>
      </c>
      <c r="D10" s="149">
        <f t="shared" ref="D10:F11" si="0">SUM(D11)</f>
        <v>3212800</v>
      </c>
      <c r="E10" s="149">
        <f t="shared" si="0"/>
        <v>2932800</v>
      </c>
      <c r="F10" s="28">
        <f t="shared" si="0"/>
        <v>2932800</v>
      </c>
    </row>
    <row r="11" spans="1:6" ht="15.75" customHeight="1" x14ac:dyDescent="0.25">
      <c r="A11" s="96" t="s">
        <v>86</v>
      </c>
      <c r="B11" s="149">
        <f>SUM(B12)</f>
        <v>1499487</v>
      </c>
      <c r="C11" s="149">
        <f>SUM(C12)</f>
        <v>3016495</v>
      </c>
      <c r="D11" s="149">
        <f t="shared" si="0"/>
        <v>3212800</v>
      </c>
      <c r="E11" s="149">
        <f t="shared" si="0"/>
        <v>2932800</v>
      </c>
      <c r="F11" s="28">
        <f t="shared" si="0"/>
        <v>2932800</v>
      </c>
    </row>
    <row r="12" spans="1:6" x14ac:dyDescent="0.25">
      <c r="A12" s="14" t="s">
        <v>87</v>
      </c>
      <c r="B12" s="150">
        <v>1499487</v>
      </c>
      <c r="C12" s="150">
        <v>3016495</v>
      </c>
      <c r="D12" s="150">
        <v>3212800</v>
      </c>
      <c r="E12" s="150">
        <v>2932800</v>
      </c>
      <c r="F12" s="29">
        <v>2932800</v>
      </c>
    </row>
  </sheetData>
  <mergeCells count="4">
    <mergeCell ref="A1:F1"/>
    <mergeCell ref="A3:F3"/>
    <mergeCell ref="A5:F5"/>
    <mergeCell ref="A7:F7"/>
  </mergeCells>
  <pageMargins left="0.7" right="0.7" top="0.75" bottom="0.75" header="0.3" footer="0.3"/>
  <pageSetup paperSize="9" scale="4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77"/>
  <sheetViews>
    <sheetView tabSelected="1" view="pageBreakPreview" zoomScale="70" zoomScaleNormal="90" zoomScaleSheetLayoutView="70" zoomScalePageLayoutView="80" workbookViewId="0">
      <selection activeCell="E58" sqref="E58"/>
    </sheetView>
  </sheetViews>
  <sheetFormatPr defaultRowHeight="15" x14ac:dyDescent="0.25"/>
  <cols>
    <col min="1" max="1" width="4.85546875" style="68" customWidth="1"/>
    <col min="2" max="2" width="8.42578125" style="68" bestFit="1" customWidth="1"/>
    <col min="3" max="3" width="12.5703125" style="68" customWidth="1"/>
    <col min="4" max="4" width="72.140625" style="68" customWidth="1"/>
    <col min="5" max="6" width="25.28515625" style="105" customWidth="1"/>
    <col min="7" max="7" width="9.140625" style="98"/>
    <col min="8" max="8" width="11.85546875" style="98" customWidth="1"/>
    <col min="9" max="9" width="9.140625" style="98"/>
    <col min="10" max="10" width="13.140625" style="98" customWidth="1"/>
    <col min="11" max="11" width="9.140625" style="98"/>
    <col min="12" max="12" width="11" style="98" bestFit="1" customWidth="1"/>
    <col min="13" max="13" width="11" style="68" bestFit="1" customWidth="1"/>
    <col min="14" max="16384" width="9.140625" style="68"/>
  </cols>
  <sheetData>
    <row r="1" spans="1:12" ht="42" customHeight="1" x14ac:dyDescent="0.25">
      <c r="A1" s="195" t="s">
        <v>147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</row>
    <row r="2" spans="1:12" ht="18" customHeight="1" x14ac:dyDescent="0.25">
      <c r="A2" s="234" t="s">
        <v>28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</row>
    <row r="3" spans="1:12" ht="18" customHeight="1" x14ac:dyDescent="0.25">
      <c r="A3" s="42"/>
      <c r="B3" s="42"/>
      <c r="C3" s="42"/>
      <c r="D3" s="42"/>
      <c r="E3" s="97"/>
      <c r="F3" s="97"/>
    </row>
    <row r="4" spans="1:12" ht="25.5" customHeight="1" x14ac:dyDescent="0.25">
      <c r="A4" s="272" t="s">
        <v>30</v>
      </c>
      <c r="B4" s="272"/>
      <c r="C4" s="272"/>
      <c r="D4" s="138" t="s">
        <v>31</v>
      </c>
      <c r="E4" s="139" t="s">
        <v>143</v>
      </c>
      <c r="F4" s="139" t="s">
        <v>128</v>
      </c>
      <c r="G4" s="254" t="s">
        <v>137</v>
      </c>
      <c r="H4" s="254"/>
      <c r="I4" s="254" t="s">
        <v>129</v>
      </c>
      <c r="J4" s="254"/>
      <c r="K4" s="254" t="s">
        <v>138</v>
      </c>
      <c r="L4" s="254"/>
    </row>
    <row r="5" spans="1:12" s="99" customFormat="1" ht="21.75" customHeight="1" x14ac:dyDescent="0.25">
      <c r="A5" s="271" t="s">
        <v>48</v>
      </c>
      <c r="B5" s="271"/>
      <c r="C5" s="271"/>
      <c r="D5" s="140" t="s">
        <v>49</v>
      </c>
      <c r="E5" s="141">
        <f t="shared" ref="E5:G7" si="0">SUM(E6)</f>
        <v>1499486.5</v>
      </c>
      <c r="F5" s="141">
        <f t="shared" si="0"/>
        <v>3016494.98</v>
      </c>
      <c r="G5" s="247">
        <f t="shared" si="0"/>
        <v>3212800</v>
      </c>
      <c r="H5" s="247"/>
      <c r="I5" s="247">
        <f>SUM(I6)</f>
        <v>2932800</v>
      </c>
      <c r="J5" s="247"/>
      <c r="K5" s="247">
        <f>SUM(K6)</f>
        <v>2932800</v>
      </c>
      <c r="L5" s="247"/>
    </row>
    <row r="6" spans="1:12" s="99" customFormat="1" x14ac:dyDescent="0.25">
      <c r="A6" s="273" t="s">
        <v>50</v>
      </c>
      <c r="B6" s="274"/>
      <c r="C6" s="142"/>
      <c r="D6" s="140" t="s">
        <v>51</v>
      </c>
      <c r="E6" s="141">
        <f t="shared" si="0"/>
        <v>1499486.5</v>
      </c>
      <c r="F6" s="141">
        <f t="shared" si="0"/>
        <v>3016494.98</v>
      </c>
      <c r="G6" s="247">
        <f t="shared" si="0"/>
        <v>3212800</v>
      </c>
      <c r="H6" s="247"/>
      <c r="I6" s="247">
        <f>SUM(I7)</f>
        <v>2932800</v>
      </c>
      <c r="J6" s="247"/>
      <c r="K6" s="247">
        <f>SUM(K7)</f>
        <v>2932800</v>
      </c>
      <c r="L6" s="247"/>
    </row>
    <row r="7" spans="1:12" s="99" customFormat="1" ht="20.25" customHeight="1" x14ac:dyDescent="0.25">
      <c r="A7" s="271" t="s">
        <v>52</v>
      </c>
      <c r="B7" s="271"/>
      <c r="C7" s="271"/>
      <c r="D7" s="140" t="s">
        <v>53</v>
      </c>
      <c r="E7" s="141">
        <f t="shared" si="0"/>
        <v>1499486.5</v>
      </c>
      <c r="F7" s="141">
        <f t="shared" si="0"/>
        <v>3016494.98</v>
      </c>
      <c r="G7" s="247">
        <f t="shared" si="0"/>
        <v>3212800</v>
      </c>
      <c r="H7" s="247"/>
      <c r="I7" s="247">
        <f>SUM(I8)</f>
        <v>2932800</v>
      </c>
      <c r="J7" s="247"/>
      <c r="K7" s="247">
        <f>SUM(K8)</f>
        <v>2932800</v>
      </c>
      <c r="L7" s="247"/>
    </row>
    <row r="8" spans="1:12" s="99" customFormat="1" ht="19.5" customHeight="1" x14ac:dyDescent="0.25">
      <c r="A8" s="271" t="s">
        <v>54</v>
      </c>
      <c r="B8" s="271"/>
      <c r="C8" s="271"/>
      <c r="D8" s="140" t="s">
        <v>122</v>
      </c>
      <c r="E8" s="141">
        <f>E9+E20+E51+E63+E67+E31</f>
        <v>1499486.5</v>
      </c>
      <c r="F8" s="141">
        <f>F9+F20+F31+F40</f>
        <v>3016494.98</v>
      </c>
      <c r="G8" s="247">
        <f>G9+G31+G40+G20</f>
        <v>3212800</v>
      </c>
      <c r="H8" s="247"/>
      <c r="I8" s="247">
        <f>I9+I31+I40+I20</f>
        <v>2932800</v>
      </c>
      <c r="J8" s="247"/>
      <c r="K8" s="247">
        <f>K9+K31+K40+K20</f>
        <v>2932800</v>
      </c>
      <c r="L8" s="247"/>
    </row>
    <row r="9" spans="1:12" s="99" customFormat="1" x14ac:dyDescent="0.25">
      <c r="A9" s="271" t="s">
        <v>55</v>
      </c>
      <c r="B9" s="271"/>
      <c r="C9" s="271"/>
      <c r="D9" s="140" t="s">
        <v>56</v>
      </c>
      <c r="E9" s="141">
        <f>E10+E15</f>
        <v>198924.15</v>
      </c>
      <c r="F9" s="141">
        <f>F10+F15</f>
        <v>183700</v>
      </c>
      <c r="G9" s="247">
        <f>G10+G15</f>
        <v>163700</v>
      </c>
      <c r="H9" s="247"/>
      <c r="I9" s="247">
        <f t="shared" ref="I9" si="1">I10+I15</f>
        <v>163700</v>
      </c>
      <c r="J9" s="247"/>
      <c r="K9" s="247">
        <f t="shared" ref="K9" si="2">K10+K15</f>
        <v>163700</v>
      </c>
      <c r="L9" s="247"/>
    </row>
    <row r="10" spans="1:12" s="99" customFormat="1" ht="16.5" customHeight="1" x14ac:dyDescent="0.25">
      <c r="A10" s="277" t="s">
        <v>57</v>
      </c>
      <c r="B10" s="277"/>
      <c r="C10" s="277"/>
      <c r="D10" s="100" t="s">
        <v>58</v>
      </c>
      <c r="E10" s="101">
        <f>SUM(E11)</f>
        <v>56776.15</v>
      </c>
      <c r="F10" s="101">
        <f>SUM(F12)</f>
        <v>78892</v>
      </c>
      <c r="G10" s="248">
        <f>SUM(G11)</f>
        <v>8892</v>
      </c>
      <c r="H10" s="248"/>
      <c r="I10" s="248">
        <f t="shared" ref="I10" si="3">SUM(I11)</f>
        <v>8892</v>
      </c>
      <c r="J10" s="248"/>
      <c r="K10" s="248">
        <f t="shared" ref="K10" si="4">SUM(K11)</f>
        <v>8892</v>
      </c>
      <c r="L10" s="248"/>
    </row>
    <row r="11" spans="1:12" ht="15" customHeight="1" x14ac:dyDescent="0.25">
      <c r="A11" s="256" t="s">
        <v>98</v>
      </c>
      <c r="B11" s="256"/>
      <c r="C11" s="256"/>
      <c r="D11" s="22" t="s">
        <v>16</v>
      </c>
      <c r="E11" s="41">
        <f>SUM(E12)</f>
        <v>56776.15</v>
      </c>
      <c r="F11" s="41">
        <f>SUM(F12)</f>
        <v>78892</v>
      </c>
      <c r="G11" s="243">
        <f>SUM(G12)</f>
        <v>8892</v>
      </c>
      <c r="H11" s="244"/>
      <c r="I11" s="243">
        <f t="shared" ref="I11" si="5">SUM(I12)</f>
        <v>8892</v>
      </c>
      <c r="J11" s="244"/>
      <c r="K11" s="243">
        <f t="shared" ref="K11" si="6">SUM(K12)</f>
        <v>8892</v>
      </c>
      <c r="L11" s="244"/>
    </row>
    <row r="12" spans="1:12" ht="14.25" customHeight="1" x14ac:dyDescent="0.25">
      <c r="A12" s="258">
        <v>3</v>
      </c>
      <c r="B12" s="258"/>
      <c r="C12" s="258"/>
      <c r="D12" s="37" t="s">
        <v>19</v>
      </c>
      <c r="E12" s="35">
        <f>SUM(E13:E14)</f>
        <v>56776.15</v>
      </c>
      <c r="F12" s="35">
        <f>SUM(F13:F14)</f>
        <v>78892</v>
      </c>
      <c r="G12" s="240">
        <f>SUM(G13:H14)</f>
        <v>8892</v>
      </c>
      <c r="H12" s="240"/>
      <c r="I12" s="240">
        <f>SUM(I13:J14)</f>
        <v>8892</v>
      </c>
      <c r="J12" s="240"/>
      <c r="K12" s="240">
        <f>SUM(K13:L14)</f>
        <v>8892</v>
      </c>
      <c r="L12" s="240"/>
    </row>
    <row r="13" spans="1:12" ht="15" customHeight="1" x14ac:dyDescent="0.25">
      <c r="A13" s="257">
        <v>31</v>
      </c>
      <c r="B13" s="257"/>
      <c r="C13" s="257"/>
      <c r="D13" s="23" t="s">
        <v>20</v>
      </c>
      <c r="E13" s="34">
        <v>47884.15</v>
      </c>
      <c r="F13" s="34">
        <v>70000</v>
      </c>
      <c r="G13" s="233">
        <v>0</v>
      </c>
      <c r="H13" s="233"/>
      <c r="I13" s="233">
        <v>0</v>
      </c>
      <c r="J13" s="233"/>
      <c r="K13" s="233">
        <v>0</v>
      </c>
      <c r="L13" s="233"/>
    </row>
    <row r="14" spans="1:12" ht="15" customHeight="1" x14ac:dyDescent="0.25">
      <c r="A14" s="257">
        <v>32</v>
      </c>
      <c r="B14" s="257"/>
      <c r="C14" s="257"/>
      <c r="D14" s="23" t="s">
        <v>32</v>
      </c>
      <c r="E14" s="34">
        <v>8892</v>
      </c>
      <c r="F14" s="34">
        <v>8892</v>
      </c>
      <c r="G14" s="233">
        <v>8892</v>
      </c>
      <c r="H14" s="233"/>
      <c r="I14" s="233">
        <v>8892</v>
      </c>
      <c r="J14" s="233"/>
      <c r="K14" s="233">
        <v>8892</v>
      </c>
      <c r="L14" s="233"/>
    </row>
    <row r="15" spans="1:12" s="99" customFormat="1" ht="15" customHeight="1" x14ac:dyDescent="0.25">
      <c r="A15" s="258" t="s">
        <v>59</v>
      </c>
      <c r="B15" s="258"/>
      <c r="C15" s="258"/>
      <c r="D15" s="37" t="s">
        <v>60</v>
      </c>
      <c r="E15" s="35">
        <f>SUM(E16)</f>
        <v>142148</v>
      </c>
      <c r="F15" s="35">
        <f>SUM(F16)</f>
        <v>104808</v>
      </c>
      <c r="G15" s="250">
        <f>SUM(G17)</f>
        <v>154808</v>
      </c>
      <c r="H15" s="251"/>
      <c r="I15" s="250">
        <f>SUM(I16)</f>
        <v>154808</v>
      </c>
      <c r="J15" s="251"/>
      <c r="K15" s="250">
        <f>SUM(K16)</f>
        <v>154808</v>
      </c>
      <c r="L15" s="251"/>
    </row>
    <row r="16" spans="1:12" ht="18" customHeight="1" x14ac:dyDescent="0.25">
      <c r="A16" s="256" t="s">
        <v>97</v>
      </c>
      <c r="B16" s="256"/>
      <c r="C16" s="256"/>
      <c r="D16" s="22" t="s">
        <v>110</v>
      </c>
      <c r="E16" s="41">
        <f>SUM(E17)</f>
        <v>142148</v>
      </c>
      <c r="F16" s="41">
        <v>104808</v>
      </c>
      <c r="G16" s="243">
        <f>SUM(G18)</f>
        <v>154808</v>
      </c>
      <c r="H16" s="244"/>
      <c r="I16" s="243">
        <f>SUM(I17)</f>
        <v>154808</v>
      </c>
      <c r="J16" s="244"/>
      <c r="K16" s="243">
        <f>SUM(K17)</f>
        <v>154808</v>
      </c>
      <c r="L16" s="244"/>
    </row>
    <row r="17" spans="1:12" ht="15" customHeight="1" x14ac:dyDescent="0.25">
      <c r="A17" s="258">
        <v>3</v>
      </c>
      <c r="B17" s="258"/>
      <c r="C17" s="258"/>
      <c r="D17" s="37" t="s">
        <v>19</v>
      </c>
      <c r="E17" s="35">
        <f>SUM(E18:E19)</f>
        <v>142148</v>
      </c>
      <c r="F17" s="35">
        <v>104808</v>
      </c>
      <c r="G17" s="250">
        <f>SUM(G18)</f>
        <v>154808</v>
      </c>
      <c r="H17" s="251"/>
      <c r="I17" s="250">
        <f>SUM(G18)</f>
        <v>154808</v>
      </c>
      <c r="J17" s="251"/>
      <c r="K17" s="250">
        <v>154808</v>
      </c>
      <c r="L17" s="251"/>
    </row>
    <row r="18" spans="1:12" ht="15" customHeight="1" x14ac:dyDescent="0.25">
      <c r="A18" s="235">
        <v>31</v>
      </c>
      <c r="B18" s="236"/>
      <c r="C18" s="237"/>
      <c r="D18" s="23" t="s">
        <v>20</v>
      </c>
      <c r="E18" s="34">
        <v>126923</v>
      </c>
      <c r="F18" s="34">
        <v>104808</v>
      </c>
      <c r="G18" s="238">
        <v>154808</v>
      </c>
      <c r="H18" s="239"/>
      <c r="I18" s="238">
        <v>154808</v>
      </c>
      <c r="J18" s="239"/>
      <c r="K18" s="238">
        <v>154808</v>
      </c>
      <c r="L18" s="239"/>
    </row>
    <row r="19" spans="1:12" ht="15" customHeight="1" x14ac:dyDescent="0.25">
      <c r="A19" s="24">
        <v>32</v>
      </c>
      <c r="B19" s="25"/>
      <c r="C19" s="26"/>
      <c r="D19" s="23" t="s">
        <v>32</v>
      </c>
      <c r="E19" s="34">
        <v>15225</v>
      </c>
      <c r="F19" s="34">
        <v>0</v>
      </c>
      <c r="G19" s="238">
        <v>0</v>
      </c>
      <c r="H19" s="239"/>
      <c r="I19" s="238">
        <v>0</v>
      </c>
      <c r="J19" s="239"/>
      <c r="K19" s="238">
        <v>0</v>
      </c>
      <c r="L19" s="239"/>
    </row>
    <row r="20" spans="1:12" s="99" customFormat="1" ht="16.5" customHeight="1" x14ac:dyDescent="0.25">
      <c r="A20" s="268" t="s">
        <v>62</v>
      </c>
      <c r="B20" s="268"/>
      <c r="C20" s="268"/>
      <c r="D20" s="145" t="s">
        <v>63</v>
      </c>
      <c r="E20" s="146">
        <f>SUM(E21+E26)</f>
        <v>570438</v>
      </c>
      <c r="F20" s="146">
        <f>F21+F26</f>
        <v>598960</v>
      </c>
      <c r="G20" s="245">
        <f>G21+G26</f>
        <v>598960</v>
      </c>
      <c r="H20" s="245"/>
      <c r="I20" s="245">
        <f t="shared" ref="I20" si="7">I21+I26</f>
        <v>598960</v>
      </c>
      <c r="J20" s="245"/>
      <c r="K20" s="245">
        <f t="shared" ref="K20" si="8">K21+K26</f>
        <v>598960</v>
      </c>
      <c r="L20" s="245"/>
    </row>
    <row r="21" spans="1:12" s="99" customFormat="1" ht="15.75" customHeight="1" x14ac:dyDescent="0.25">
      <c r="A21" s="269" t="s">
        <v>64</v>
      </c>
      <c r="B21" s="269"/>
      <c r="C21" s="269"/>
      <c r="D21" s="102" t="s">
        <v>65</v>
      </c>
      <c r="E21" s="103">
        <f t="shared" ref="E21:G22" si="9">SUM(E22)</f>
        <v>531121</v>
      </c>
      <c r="F21" s="103">
        <f t="shared" si="9"/>
        <v>559143</v>
      </c>
      <c r="G21" s="249">
        <f t="shared" si="9"/>
        <v>559143</v>
      </c>
      <c r="H21" s="249"/>
      <c r="I21" s="249">
        <f t="shared" ref="I21:I22" si="10">SUM(I22)</f>
        <v>559143</v>
      </c>
      <c r="J21" s="249"/>
      <c r="K21" s="249">
        <f t="shared" ref="K21:K22" si="11">SUM(K22)</f>
        <v>559143</v>
      </c>
      <c r="L21" s="249"/>
    </row>
    <row r="22" spans="1:12" ht="18" customHeight="1" x14ac:dyDescent="0.25">
      <c r="A22" s="256" t="s">
        <v>97</v>
      </c>
      <c r="B22" s="256"/>
      <c r="C22" s="256"/>
      <c r="D22" s="22" t="s">
        <v>113</v>
      </c>
      <c r="E22" s="41">
        <f t="shared" si="9"/>
        <v>531121</v>
      </c>
      <c r="F22" s="41">
        <f t="shared" si="9"/>
        <v>559143</v>
      </c>
      <c r="G22" s="232">
        <f t="shared" si="9"/>
        <v>559143</v>
      </c>
      <c r="H22" s="232"/>
      <c r="I22" s="232">
        <f t="shared" si="10"/>
        <v>559143</v>
      </c>
      <c r="J22" s="232"/>
      <c r="K22" s="232">
        <f t="shared" si="11"/>
        <v>559143</v>
      </c>
      <c r="L22" s="232"/>
    </row>
    <row r="23" spans="1:12" ht="15" customHeight="1" x14ac:dyDescent="0.25">
      <c r="A23" s="258">
        <v>3</v>
      </c>
      <c r="B23" s="258"/>
      <c r="C23" s="258"/>
      <c r="D23" s="37" t="s">
        <v>19</v>
      </c>
      <c r="E23" s="35">
        <f>SUM(E24:E25)</f>
        <v>531121</v>
      </c>
      <c r="F23" s="35">
        <f>SUM(F24:F25)</f>
        <v>559143</v>
      </c>
      <c r="G23" s="240">
        <f>SUM(G24:H25)</f>
        <v>559143</v>
      </c>
      <c r="H23" s="240"/>
      <c r="I23" s="240">
        <f t="shared" ref="I23" si="12">SUM(I24:J25)</f>
        <v>559143</v>
      </c>
      <c r="J23" s="240"/>
      <c r="K23" s="240">
        <f t="shared" ref="K23" si="13">SUM(K24:L25)</f>
        <v>559143</v>
      </c>
      <c r="L23" s="240"/>
    </row>
    <row r="24" spans="1:12" ht="15" customHeight="1" x14ac:dyDescent="0.25">
      <c r="A24" s="257">
        <v>31</v>
      </c>
      <c r="B24" s="257"/>
      <c r="C24" s="257"/>
      <c r="D24" s="23" t="s">
        <v>20</v>
      </c>
      <c r="E24" s="34">
        <v>531121</v>
      </c>
      <c r="F24" s="34">
        <v>539235</v>
      </c>
      <c r="G24" s="252">
        <v>539235</v>
      </c>
      <c r="H24" s="253"/>
      <c r="I24" s="252">
        <v>539235</v>
      </c>
      <c r="J24" s="253"/>
      <c r="K24" s="233">
        <v>539235</v>
      </c>
      <c r="L24" s="233"/>
    </row>
    <row r="25" spans="1:12" ht="15" customHeight="1" x14ac:dyDescent="0.25">
      <c r="A25" s="257">
        <v>32</v>
      </c>
      <c r="B25" s="257"/>
      <c r="C25" s="257"/>
      <c r="D25" s="23" t="s">
        <v>32</v>
      </c>
      <c r="E25" s="34">
        <v>0</v>
      </c>
      <c r="F25" s="34">
        <v>19908</v>
      </c>
      <c r="G25" s="252">
        <v>19908</v>
      </c>
      <c r="H25" s="253"/>
      <c r="I25" s="252">
        <v>19908</v>
      </c>
      <c r="J25" s="253"/>
      <c r="K25" s="233">
        <v>19908</v>
      </c>
      <c r="L25" s="233"/>
    </row>
    <row r="26" spans="1:12" s="99" customFormat="1" ht="27" customHeight="1" x14ac:dyDescent="0.25">
      <c r="A26" s="258" t="s">
        <v>66</v>
      </c>
      <c r="B26" s="258"/>
      <c r="C26" s="258"/>
      <c r="D26" s="37" t="s">
        <v>67</v>
      </c>
      <c r="E26" s="35">
        <f>SUM(E27)</f>
        <v>39317</v>
      </c>
      <c r="F26" s="35">
        <f>SUM(F27)</f>
        <v>39817</v>
      </c>
      <c r="G26" s="240">
        <f>SUM(G27)</f>
        <v>39817</v>
      </c>
      <c r="H26" s="240"/>
      <c r="I26" s="240">
        <f t="shared" ref="I26:I27" si="14">SUM(I27)</f>
        <v>39817</v>
      </c>
      <c r="J26" s="240"/>
      <c r="K26" s="240">
        <f t="shared" ref="K26:K27" si="15">SUM(K27)</f>
        <v>39817</v>
      </c>
      <c r="L26" s="240"/>
    </row>
    <row r="27" spans="1:12" ht="21" customHeight="1" x14ac:dyDescent="0.25">
      <c r="A27" s="256" t="s">
        <v>97</v>
      </c>
      <c r="B27" s="256"/>
      <c r="C27" s="256"/>
      <c r="D27" s="22" t="s">
        <v>68</v>
      </c>
      <c r="E27" s="41">
        <f>SUM(E28:E30)</f>
        <v>39317</v>
      </c>
      <c r="F27" s="41">
        <v>39817</v>
      </c>
      <c r="G27" s="232">
        <f>SUM(G28)</f>
        <v>39817</v>
      </c>
      <c r="H27" s="232"/>
      <c r="I27" s="232">
        <f t="shared" si="14"/>
        <v>39817</v>
      </c>
      <c r="J27" s="232"/>
      <c r="K27" s="232">
        <f t="shared" si="15"/>
        <v>39817</v>
      </c>
      <c r="L27" s="232"/>
    </row>
    <row r="28" spans="1:12" ht="17.25" customHeight="1" x14ac:dyDescent="0.25">
      <c r="A28" s="38">
        <v>4</v>
      </c>
      <c r="B28" s="39"/>
      <c r="C28" s="40"/>
      <c r="D28" s="37" t="s">
        <v>21</v>
      </c>
      <c r="E28" s="35">
        <v>0</v>
      </c>
      <c r="F28" s="35">
        <v>39817</v>
      </c>
      <c r="G28" s="240">
        <v>39817</v>
      </c>
      <c r="H28" s="240"/>
      <c r="I28" s="240">
        <v>39817</v>
      </c>
      <c r="J28" s="240"/>
      <c r="K28" s="240">
        <v>39817</v>
      </c>
      <c r="L28" s="240"/>
    </row>
    <row r="29" spans="1:12" ht="15.75" customHeight="1" x14ac:dyDescent="0.25">
      <c r="A29" s="235">
        <v>42</v>
      </c>
      <c r="B29" s="236"/>
      <c r="C29" s="237"/>
      <c r="D29" s="23" t="s">
        <v>45</v>
      </c>
      <c r="E29" s="34">
        <v>39317</v>
      </c>
      <c r="F29" s="34">
        <v>39817</v>
      </c>
      <c r="G29" s="233">
        <v>39817</v>
      </c>
      <c r="H29" s="233"/>
      <c r="I29" s="233">
        <v>39817</v>
      </c>
      <c r="J29" s="233"/>
      <c r="K29" s="233">
        <v>39817</v>
      </c>
      <c r="L29" s="233"/>
    </row>
    <row r="30" spans="1:12" ht="17.25" customHeight="1" x14ac:dyDescent="0.25">
      <c r="A30" s="235">
        <v>45</v>
      </c>
      <c r="B30" s="236"/>
      <c r="C30" s="237"/>
      <c r="D30" s="23" t="s">
        <v>79</v>
      </c>
      <c r="E30" s="34">
        <v>0</v>
      </c>
      <c r="F30" s="34">
        <v>0</v>
      </c>
      <c r="G30" s="233">
        <v>0</v>
      </c>
      <c r="H30" s="233"/>
      <c r="I30" s="233">
        <v>0</v>
      </c>
      <c r="J30" s="233"/>
      <c r="K30" s="233">
        <v>0</v>
      </c>
      <c r="L30" s="233"/>
    </row>
    <row r="31" spans="1:12" s="99" customFormat="1" ht="15.75" customHeight="1" x14ac:dyDescent="0.25">
      <c r="A31" s="268" t="s">
        <v>69</v>
      </c>
      <c r="B31" s="268"/>
      <c r="C31" s="268"/>
      <c r="D31" s="145" t="s">
        <v>70</v>
      </c>
      <c r="E31" s="146">
        <f t="shared" ref="E31:G32" si="16">SUM(E32)</f>
        <v>1339</v>
      </c>
      <c r="F31" s="146">
        <f t="shared" si="16"/>
        <v>148005</v>
      </c>
      <c r="G31" s="245">
        <f t="shared" si="16"/>
        <v>199360</v>
      </c>
      <c r="H31" s="245"/>
      <c r="I31" s="245">
        <f>SUM(I32)</f>
        <v>199360</v>
      </c>
      <c r="J31" s="245"/>
      <c r="K31" s="245">
        <f>SUM(K32)</f>
        <v>199360</v>
      </c>
      <c r="L31" s="245"/>
    </row>
    <row r="32" spans="1:12" s="99" customFormat="1" ht="15" customHeight="1" x14ac:dyDescent="0.25">
      <c r="A32" s="269" t="s">
        <v>71</v>
      </c>
      <c r="B32" s="269"/>
      <c r="C32" s="269"/>
      <c r="D32" s="102" t="s">
        <v>72</v>
      </c>
      <c r="E32" s="103">
        <f t="shared" si="16"/>
        <v>1339</v>
      </c>
      <c r="F32" s="103">
        <f t="shared" si="16"/>
        <v>148005</v>
      </c>
      <c r="G32" s="249">
        <f t="shared" si="16"/>
        <v>199360</v>
      </c>
      <c r="H32" s="249"/>
      <c r="I32" s="249">
        <f>SUM(I33)</f>
        <v>199360</v>
      </c>
      <c r="J32" s="249"/>
      <c r="K32" s="249">
        <f>SUM(K33)</f>
        <v>199360</v>
      </c>
      <c r="L32" s="249"/>
    </row>
    <row r="33" spans="1:13" ht="17.25" customHeight="1" x14ac:dyDescent="0.25">
      <c r="A33" s="256" t="s">
        <v>99</v>
      </c>
      <c r="B33" s="256"/>
      <c r="C33" s="256"/>
      <c r="D33" s="22" t="s">
        <v>36</v>
      </c>
      <c r="E33" s="41">
        <f>SUM(E34:E36)</f>
        <v>1339</v>
      </c>
      <c r="F33" s="41">
        <f>SUM(F34)</f>
        <v>148005</v>
      </c>
      <c r="G33" s="232">
        <f>G34+G37</f>
        <v>199360</v>
      </c>
      <c r="H33" s="232"/>
      <c r="I33" s="232">
        <f>I34+I37</f>
        <v>199360</v>
      </c>
      <c r="J33" s="232"/>
      <c r="K33" s="232">
        <f>K34+K37</f>
        <v>199360</v>
      </c>
      <c r="L33" s="232"/>
    </row>
    <row r="34" spans="1:13" ht="15" customHeight="1" x14ac:dyDescent="0.25">
      <c r="A34" s="258">
        <v>3</v>
      </c>
      <c r="B34" s="258"/>
      <c r="C34" s="258"/>
      <c r="D34" s="37" t="s">
        <v>19</v>
      </c>
      <c r="E34" s="35">
        <v>0</v>
      </c>
      <c r="F34" s="35">
        <f>SUM(F35:F36)</f>
        <v>148005</v>
      </c>
      <c r="G34" s="240">
        <f>SUM(G35:H36)</f>
        <v>191360</v>
      </c>
      <c r="H34" s="240"/>
      <c r="I34" s="240">
        <f>SUM(I35:J36)</f>
        <v>191360</v>
      </c>
      <c r="J34" s="240"/>
      <c r="K34" s="240">
        <f>SUM(K35:L36)</f>
        <v>191360</v>
      </c>
      <c r="L34" s="240"/>
    </row>
    <row r="35" spans="1:13" ht="15" customHeight="1" x14ac:dyDescent="0.25">
      <c r="A35" s="257">
        <v>31</v>
      </c>
      <c r="B35" s="257"/>
      <c r="C35" s="257"/>
      <c r="D35" s="23" t="s">
        <v>20</v>
      </c>
      <c r="E35" s="34">
        <v>0</v>
      </c>
      <c r="F35" s="34">
        <v>120005</v>
      </c>
      <c r="G35" s="233">
        <v>129815</v>
      </c>
      <c r="H35" s="233"/>
      <c r="I35" s="233">
        <v>129815</v>
      </c>
      <c r="J35" s="233"/>
      <c r="K35" s="233">
        <v>129815</v>
      </c>
      <c r="L35" s="233"/>
    </row>
    <row r="36" spans="1:13" ht="15" customHeight="1" x14ac:dyDescent="0.25">
      <c r="A36" s="257">
        <v>32</v>
      </c>
      <c r="B36" s="257"/>
      <c r="C36" s="257"/>
      <c r="D36" s="23" t="s">
        <v>32</v>
      </c>
      <c r="E36" s="34">
        <v>1339</v>
      </c>
      <c r="F36" s="34">
        <v>28000</v>
      </c>
      <c r="G36" s="233">
        <v>61545</v>
      </c>
      <c r="H36" s="233"/>
      <c r="I36" s="233">
        <v>61545</v>
      </c>
      <c r="J36" s="233"/>
      <c r="K36" s="233">
        <v>61545</v>
      </c>
      <c r="L36" s="233"/>
    </row>
    <row r="37" spans="1:13" ht="15" customHeight="1" x14ac:dyDescent="0.25">
      <c r="A37" s="235">
        <v>4</v>
      </c>
      <c r="B37" s="236"/>
      <c r="C37" s="237"/>
      <c r="D37" s="23" t="s">
        <v>21</v>
      </c>
      <c r="E37" s="34">
        <v>0</v>
      </c>
      <c r="F37" s="34">
        <v>0</v>
      </c>
      <c r="G37" s="250">
        <f>SUM(G38:H39)</f>
        <v>8000</v>
      </c>
      <c r="H37" s="251"/>
      <c r="I37" s="250">
        <f>SUM(I38:J39)</f>
        <v>8000</v>
      </c>
      <c r="J37" s="251"/>
      <c r="K37" s="250">
        <f>SUM(K38:L39)</f>
        <v>8000</v>
      </c>
      <c r="L37" s="251"/>
    </row>
    <row r="38" spans="1:13" ht="15" customHeight="1" x14ac:dyDescent="0.25">
      <c r="A38" s="235">
        <v>41</v>
      </c>
      <c r="B38" s="236"/>
      <c r="C38" s="237"/>
      <c r="D38" s="23" t="s">
        <v>150</v>
      </c>
      <c r="E38" s="34">
        <v>0</v>
      </c>
      <c r="F38" s="34">
        <v>0</v>
      </c>
      <c r="G38" s="252">
        <v>4000</v>
      </c>
      <c r="H38" s="253"/>
      <c r="I38" s="252">
        <v>4000</v>
      </c>
      <c r="J38" s="253"/>
      <c r="K38" s="252">
        <v>4000</v>
      </c>
      <c r="L38" s="253"/>
    </row>
    <row r="39" spans="1:13" ht="15" customHeight="1" x14ac:dyDescent="0.25">
      <c r="A39" s="235">
        <v>42</v>
      </c>
      <c r="B39" s="236"/>
      <c r="C39" s="237"/>
      <c r="D39" s="23" t="s">
        <v>151</v>
      </c>
      <c r="E39" s="34">
        <v>0</v>
      </c>
      <c r="F39" s="34">
        <v>0</v>
      </c>
      <c r="G39" s="252">
        <v>4000</v>
      </c>
      <c r="H39" s="253"/>
      <c r="I39" s="252">
        <v>4000</v>
      </c>
      <c r="J39" s="253"/>
      <c r="K39" s="252">
        <v>4000</v>
      </c>
      <c r="L39" s="253"/>
    </row>
    <row r="40" spans="1:13" s="99" customFormat="1" ht="19.5" customHeight="1" x14ac:dyDescent="0.25">
      <c r="A40" s="268" t="s">
        <v>73</v>
      </c>
      <c r="B40" s="268"/>
      <c r="C40" s="268"/>
      <c r="D40" s="145" t="s">
        <v>74</v>
      </c>
      <c r="E40" s="146">
        <v>0</v>
      </c>
      <c r="F40" s="146">
        <f>SUM(F41)</f>
        <v>2085829.98</v>
      </c>
      <c r="G40" s="245">
        <f>SUM(G41)</f>
        <v>2250780</v>
      </c>
      <c r="H40" s="245"/>
      <c r="I40" s="245">
        <f t="shared" ref="I40" si="17">SUM(I41)</f>
        <v>1970780</v>
      </c>
      <c r="J40" s="245"/>
      <c r="K40" s="245">
        <f t="shared" ref="K40" si="18">SUM(K41)</f>
        <v>1970780</v>
      </c>
      <c r="L40" s="245"/>
    </row>
    <row r="41" spans="1:13" s="99" customFormat="1" ht="15" customHeight="1" x14ac:dyDescent="0.25">
      <c r="A41" s="270" t="s">
        <v>71</v>
      </c>
      <c r="B41" s="270"/>
      <c r="C41" s="270"/>
      <c r="D41" s="143" t="s">
        <v>75</v>
      </c>
      <c r="E41" s="144">
        <v>0</v>
      </c>
      <c r="F41" s="144">
        <f>F42+F45+F51+F59+F67</f>
        <v>2085829.98</v>
      </c>
      <c r="G41" s="246">
        <f>G42+G45+G51+G63</f>
        <v>2250780</v>
      </c>
      <c r="H41" s="246"/>
      <c r="I41" s="246">
        <f>I42+I45+I51+I63</f>
        <v>1970780</v>
      </c>
      <c r="J41" s="246"/>
      <c r="K41" s="246">
        <f t="shared" ref="K41" si="19">K42+K45+K51+K63</f>
        <v>1970780</v>
      </c>
      <c r="L41" s="246"/>
      <c r="M41" s="104"/>
    </row>
    <row r="42" spans="1:13" s="99" customFormat="1" ht="15" customHeight="1" x14ac:dyDescent="0.25">
      <c r="A42" s="265" t="s">
        <v>97</v>
      </c>
      <c r="B42" s="266"/>
      <c r="C42" s="267"/>
      <c r="D42" s="22" t="s">
        <v>16</v>
      </c>
      <c r="E42" s="41">
        <v>0</v>
      </c>
      <c r="F42" s="41">
        <f>SUM(F43)</f>
        <v>100000</v>
      </c>
      <c r="G42" s="232">
        <f>SUM(G43)</f>
        <v>70000</v>
      </c>
      <c r="H42" s="232"/>
      <c r="I42" s="232">
        <v>0</v>
      </c>
      <c r="J42" s="232"/>
      <c r="K42" s="232">
        <v>0</v>
      </c>
      <c r="L42" s="232"/>
      <c r="M42" s="104"/>
    </row>
    <row r="43" spans="1:13" s="99" customFormat="1" ht="15" customHeight="1" x14ac:dyDescent="0.25">
      <c r="A43" s="262">
        <v>3</v>
      </c>
      <c r="B43" s="263"/>
      <c r="C43" s="264"/>
      <c r="D43" s="37" t="s">
        <v>19</v>
      </c>
      <c r="E43" s="35">
        <v>0</v>
      </c>
      <c r="F43" s="35">
        <f>SUM(F44)</f>
        <v>100000</v>
      </c>
      <c r="G43" s="240">
        <v>70000</v>
      </c>
      <c r="H43" s="240"/>
      <c r="I43" s="240">
        <v>0</v>
      </c>
      <c r="J43" s="240"/>
      <c r="K43" s="240">
        <v>0</v>
      </c>
      <c r="L43" s="240"/>
      <c r="M43" s="104"/>
    </row>
    <row r="44" spans="1:13" s="99" customFormat="1" ht="15" customHeight="1" x14ac:dyDescent="0.25">
      <c r="A44" s="235">
        <v>31</v>
      </c>
      <c r="B44" s="236"/>
      <c r="C44" s="237"/>
      <c r="D44" s="23" t="s">
        <v>20</v>
      </c>
      <c r="E44" s="34">
        <v>0</v>
      </c>
      <c r="F44" s="34">
        <v>100000</v>
      </c>
      <c r="G44" s="233">
        <v>70000</v>
      </c>
      <c r="H44" s="233"/>
      <c r="I44" s="233">
        <v>0</v>
      </c>
      <c r="J44" s="233"/>
      <c r="K44" s="233">
        <v>0</v>
      </c>
      <c r="L44" s="233"/>
      <c r="M44" s="104"/>
    </row>
    <row r="45" spans="1:13" ht="15" customHeight="1" x14ac:dyDescent="0.25">
      <c r="A45" s="256" t="s">
        <v>99</v>
      </c>
      <c r="B45" s="256"/>
      <c r="C45" s="256"/>
      <c r="D45" s="22" t="s">
        <v>76</v>
      </c>
      <c r="E45" s="41">
        <v>0</v>
      </c>
      <c r="F45" s="41">
        <f>F46+F49</f>
        <v>82321</v>
      </c>
      <c r="G45" s="232">
        <v>0</v>
      </c>
      <c r="H45" s="232"/>
      <c r="I45" s="232">
        <f>SUM(I46)</f>
        <v>0</v>
      </c>
      <c r="J45" s="232"/>
      <c r="K45" s="232">
        <f>SUM(K46)</f>
        <v>0</v>
      </c>
      <c r="L45" s="232"/>
    </row>
    <row r="46" spans="1:13" ht="15" customHeight="1" x14ac:dyDescent="0.25">
      <c r="A46" s="24">
        <v>3</v>
      </c>
      <c r="B46" s="39"/>
      <c r="C46" s="40"/>
      <c r="D46" s="37" t="s">
        <v>19</v>
      </c>
      <c r="E46" s="35">
        <v>0</v>
      </c>
      <c r="F46" s="35">
        <f>SUM(F48)</f>
        <v>30000</v>
      </c>
      <c r="G46" s="240">
        <v>0</v>
      </c>
      <c r="H46" s="240"/>
      <c r="I46" s="240">
        <v>0</v>
      </c>
      <c r="J46" s="240"/>
      <c r="K46" s="240">
        <v>0</v>
      </c>
      <c r="L46" s="240"/>
    </row>
    <row r="47" spans="1:13" ht="15" customHeight="1" x14ac:dyDescent="0.25">
      <c r="A47" s="235">
        <v>31</v>
      </c>
      <c r="B47" s="236"/>
      <c r="C47" s="237"/>
      <c r="D47" s="23" t="s">
        <v>20</v>
      </c>
      <c r="E47" s="34"/>
      <c r="F47" s="34">
        <v>0</v>
      </c>
      <c r="G47" s="238">
        <v>0</v>
      </c>
      <c r="H47" s="239"/>
      <c r="I47" s="238">
        <v>0</v>
      </c>
      <c r="J47" s="239"/>
      <c r="K47" s="238">
        <v>0</v>
      </c>
      <c r="L47" s="239"/>
    </row>
    <row r="48" spans="1:13" ht="15" customHeight="1" x14ac:dyDescent="0.25">
      <c r="A48" s="257">
        <v>32</v>
      </c>
      <c r="B48" s="257"/>
      <c r="C48" s="257"/>
      <c r="D48" s="23" t="s">
        <v>32</v>
      </c>
      <c r="E48" s="34">
        <v>0</v>
      </c>
      <c r="F48" s="34">
        <v>30000</v>
      </c>
      <c r="G48" s="233">
        <v>0</v>
      </c>
      <c r="H48" s="233"/>
      <c r="I48" s="233">
        <v>0</v>
      </c>
      <c r="J48" s="233"/>
      <c r="K48" s="233">
        <v>0</v>
      </c>
      <c r="L48" s="233"/>
    </row>
    <row r="49" spans="1:12" ht="15" customHeight="1" x14ac:dyDescent="0.25">
      <c r="A49" s="235">
        <v>4</v>
      </c>
      <c r="B49" s="236"/>
      <c r="C49" s="237"/>
      <c r="D49" s="23" t="s">
        <v>21</v>
      </c>
      <c r="E49" s="34">
        <v>0</v>
      </c>
      <c r="F49" s="34">
        <f>SUM(F50)</f>
        <v>52321</v>
      </c>
      <c r="G49" s="238">
        <v>0</v>
      </c>
      <c r="H49" s="239"/>
      <c r="I49" s="238">
        <v>0</v>
      </c>
      <c r="J49" s="239"/>
      <c r="K49" s="238">
        <v>0</v>
      </c>
      <c r="L49" s="239"/>
    </row>
    <row r="50" spans="1:12" ht="15" customHeight="1" x14ac:dyDescent="0.25">
      <c r="A50" s="235">
        <v>42</v>
      </c>
      <c r="B50" s="236"/>
      <c r="C50" s="237"/>
      <c r="D50" s="23" t="s">
        <v>130</v>
      </c>
      <c r="E50" s="34">
        <v>0</v>
      </c>
      <c r="F50" s="34">
        <v>52321</v>
      </c>
      <c r="G50" s="238">
        <v>0</v>
      </c>
      <c r="H50" s="239"/>
      <c r="I50" s="238">
        <v>0</v>
      </c>
      <c r="J50" s="239"/>
      <c r="K50" s="238">
        <v>0</v>
      </c>
      <c r="L50" s="239"/>
    </row>
    <row r="51" spans="1:12" ht="22.5" customHeight="1" x14ac:dyDescent="0.25">
      <c r="A51" s="256" t="s">
        <v>100</v>
      </c>
      <c r="B51" s="256"/>
      <c r="C51" s="256"/>
      <c r="D51" s="22" t="s">
        <v>77</v>
      </c>
      <c r="E51" s="41">
        <f>E52+E56</f>
        <v>723785.35</v>
      </c>
      <c r="F51" s="41">
        <f>SUM(F52+F56)</f>
        <v>1874988.82</v>
      </c>
      <c r="G51" s="232">
        <f>G52+G56</f>
        <v>2180780</v>
      </c>
      <c r="H51" s="232"/>
      <c r="I51" s="232">
        <f>I52+I56</f>
        <v>1970780</v>
      </c>
      <c r="J51" s="232"/>
      <c r="K51" s="232">
        <f>K52+K56</f>
        <v>1970780</v>
      </c>
      <c r="L51" s="232"/>
    </row>
    <row r="52" spans="1:12" ht="15" customHeight="1" x14ac:dyDescent="0.25">
      <c r="A52" s="258">
        <v>3</v>
      </c>
      <c r="B52" s="258"/>
      <c r="C52" s="258"/>
      <c r="D52" s="37" t="s">
        <v>19</v>
      </c>
      <c r="E52" s="35">
        <f>SUM(E53:E55)</f>
        <v>723333.35</v>
      </c>
      <c r="F52" s="35">
        <f>SUM(F53:F55)</f>
        <v>1861497.01</v>
      </c>
      <c r="G52" s="240">
        <f>SUM(G53:H55)</f>
        <v>2170780</v>
      </c>
      <c r="H52" s="240"/>
      <c r="I52" s="240">
        <f t="shared" ref="I52" si="20">SUM(I53:J55)</f>
        <v>1966780</v>
      </c>
      <c r="J52" s="240"/>
      <c r="K52" s="240">
        <f t="shared" ref="K52" si="21">SUM(K53:L55)</f>
        <v>1966780</v>
      </c>
      <c r="L52" s="240"/>
    </row>
    <row r="53" spans="1:12" ht="15" customHeight="1" x14ac:dyDescent="0.25">
      <c r="A53" s="257">
        <v>31</v>
      </c>
      <c r="B53" s="257"/>
      <c r="C53" s="257"/>
      <c r="D53" s="23" t="s">
        <v>20</v>
      </c>
      <c r="E53" s="34">
        <v>408718.07</v>
      </c>
      <c r="F53" s="34">
        <v>1149758</v>
      </c>
      <c r="G53" s="233">
        <v>1210500</v>
      </c>
      <c r="H53" s="233"/>
      <c r="I53" s="233">
        <v>1145000</v>
      </c>
      <c r="J53" s="233"/>
      <c r="K53" s="233">
        <v>1145000</v>
      </c>
      <c r="L53" s="233"/>
    </row>
    <row r="54" spans="1:12" ht="15" customHeight="1" x14ac:dyDescent="0.25">
      <c r="A54" s="257">
        <v>32</v>
      </c>
      <c r="B54" s="257"/>
      <c r="C54" s="257"/>
      <c r="D54" s="23" t="s">
        <v>32</v>
      </c>
      <c r="E54" s="34">
        <v>312022.31</v>
      </c>
      <c r="F54" s="34">
        <v>709329.01</v>
      </c>
      <c r="G54" s="233">
        <v>958180</v>
      </c>
      <c r="H54" s="233"/>
      <c r="I54" s="233">
        <v>819730</v>
      </c>
      <c r="J54" s="233"/>
      <c r="K54" s="233">
        <v>819730</v>
      </c>
      <c r="L54" s="233"/>
    </row>
    <row r="55" spans="1:12" ht="15" customHeight="1" x14ac:dyDescent="0.25">
      <c r="A55" s="235">
        <v>34</v>
      </c>
      <c r="B55" s="236"/>
      <c r="C55" s="237"/>
      <c r="D55" s="23" t="s">
        <v>78</v>
      </c>
      <c r="E55" s="34">
        <v>2592.9699999999998</v>
      </c>
      <c r="F55" s="34">
        <v>2410</v>
      </c>
      <c r="G55" s="233">
        <v>2100</v>
      </c>
      <c r="H55" s="233"/>
      <c r="I55" s="233">
        <v>2050</v>
      </c>
      <c r="J55" s="233"/>
      <c r="K55" s="233">
        <v>2050</v>
      </c>
      <c r="L55" s="233"/>
    </row>
    <row r="56" spans="1:12" ht="15.75" customHeight="1" x14ac:dyDescent="0.25">
      <c r="A56" s="258">
        <v>4</v>
      </c>
      <c r="B56" s="258"/>
      <c r="C56" s="258"/>
      <c r="D56" s="37" t="s">
        <v>21</v>
      </c>
      <c r="E56" s="35">
        <f>SUM(E57:E58)</f>
        <v>452</v>
      </c>
      <c r="F56" s="35">
        <f>SUM(F57)</f>
        <v>13491.81</v>
      </c>
      <c r="G56" s="240">
        <f>SUM(G57)</f>
        <v>10000</v>
      </c>
      <c r="H56" s="240"/>
      <c r="I56" s="240">
        <f>SUM(I57)</f>
        <v>4000</v>
      </c>
      <c r="J56" s="240"/>
      <c r="K56" s="240">
        <f>SUM(K57)</f>
        <v>4000</v>
      </c>
      <c r="L56" s="240"/>
    </row>
    <row r="57" spans="1:12" ht="15" customHeight="1" x14ac:dyDescent="0.25">
      <c r="A57" s="257">
        <v>42</v>
      </c>
      <c r="B57" s="257"/>
      <c r="C57" s="257"/>
      <c r="D57" s="23" t="s">
        <v>45</v>
      </c>
      <c r="E57" s="34">
        <v>452</v>
      </c>
      <c r="F57" s="34">
        <v>13491.81</v>
      </c>
      <c r="G57" s="233">
        <v>10000</v>
      </c>
      <c r="H57" s="233"/>
      <c r="I57" s="233">
        <v>4000</v>
      </c>
      <c r="J57" s="233"/>
      <c r="K57" s="233">
        <v>4000</v>
      </c>
      <c r="L57" s="233"/>
    </row>
    <row r="58" spans="1:12" ht="15" customHeight="1" x14ac:dyDescent="0.25">
      <c r="A58" s="24">
        <v>45</v>
      </c>
      <c r="B58" s="236"/>
      <c r="C58" s="237"/>
      <c r="D58" s="23" t="s">
        <v>79</v>
      </c>
      <c r="E58" s="34">
        <v>0</v>
      </c>
      <c r="F58" s="34">
        <v>0</v>
      </c>
      <c r="G58" s="233">
        <v>0</v>
      </c>
      <c r="H58" s="233"/>
      <c r="I58" s="233">
        <v>0</v>
      </c>
      <c r="J58" s="233"/>
      <c r="K58" s="233">
        <v>0</v>
      </c>
      <c r="L58" s="233"/>
    </row>
    <row r="59" spans="1:12" ht="15" customHeight="1" x14ac:dyDescent="0.25">
      <c r="A59" s="265" t="s">
        <v>148</v>
      </c>
      <c r="B59" s="266"/>
      <c r="C59" s="267"/>
      <c r="D59" s="22" t="s">
        <v>146</v>
      </c>
      <c r="E59" s="41"/>
      <c r="F59" s="41">
        <f>SUM(F60)</f>
        <v>18020.16</v>
      </c>
      <c r="G59" s="279">
        <v>0</v>
      </c>
      <c r="H59" s="280"/>
      <c r="I59" s="243">
        <v>0</v>
      </c>
      <c r="J59" s="244"/>
      <c r="K59" s="243">
        <v>0</v>
      </c>
      <c r="L59" s="244"/>
    </row>
    <row r="60" spans="1:12" ht="15" customHeight="1" x14ac:dyDescent="0.25">
      <c r="A60" s="262">
        <v>3</v>
      </c>
      <c r="B60" s="263"/>
      <c r="C60" s="264"/>
      <c r="D60" s="37" t="s">
        <v>19</v>
      </c>
      <c r="E60" s="35">
        <v>0</v>
      </c>
      <c r="F60" s="35">
        <f>SUM(F61:F62)</f>
        <v>18020.16</v>
      </c>
      <c r="G60" s="241">
        <v>0</v>
      </c>
      <c r="H60" s="242"/>
      <c r="I60" s="241">
        <v>0</v>
      </c>
      <c r="J60" s="242"/>
      <c r="K60" s="241">
        <v>0</v>
      </c>
      <c r="L60" s="242"/>
    </row>
    <row r="61" spans="1:12" ht="15" customHeight="1" x14ac:dyDescent="0.25">
      <c r="A61" s="235">
        <v>31</v>
      </c>
      <c r="B61" s="236"/>
      <c r="C61" s="237"/>
      <c r="D61" s="23" t="s">
        <v>149</v>
      </c>
      <c r="E61" s="35"/>
      <c r="F61" s="34">
        <v>17657.16</v>
      </c>
      <c r="G61" s="241">
        <v>0</v>
      </c>
      <c r="H61" s="242"/>
      <c r="I61" s="241">
        <v>0</v>
      </c>
      <c r="J61" s="242"/>
      <c r="K61" s="241">
        <v>0</v>
      </c>
      <c r="L61" s="242"/>
    </row>
    <row r="62" spans="1:12" ht="15" customHeight="1" x14ac:dyDescent="0.25">
      <c r="A62" s="259">
        <v>32</v>
      </c>
      <c r="B62" s="260"/>
      <c r="C62" s="261"/>
      <c r="D62" s="23" t="s">
        <v>32</v>
      </c>
      <c r="E62" s="35"/>
      <c r="F62" s="34">
        <v>363</v>
      </c>
      <c r="G62" s="241">
        <v>0</v>
      </c>
      <c r="H62" s="242"/>
      <c r="I62" s="241">
        <v>0</v>
      </c>
      <c r="J62" s="242"/>
      <c r="K62" s="241">
        <v>0</v>
      </c>
      <c r="L62" s="242"/>
    </row>
    <row r="63" spans="1:12" ht="15" customHeight="1" x14ac:dyDescent="0.25">
      <c r="A63" s="256" t="s">
        <v>101</v>
      </c>
      <c r="B63" s="256"/>
      <c r="C63" s="256"/>
      <c r="D63" s="22" t="s">
        <v>80</v>
      </c>
      <c r="E63" s="41">
        <f>SUM(E64)</f>
        <v>5000</v>
      </c>
      <c r="F63" s="41">
        <v>0</v>
      </c>
      <c r="G63" s="232">
        <v>0</v>
      </c>
      <c r="H63" s="232"/>
      <c r="I63" s="232">
        <v>0</v>
      </c>
      <c r="J63" s="232"/>
      <c r="K63" s="232">
        <f t="shared" ref="K63" si="22">SUM(K64)</f>
        <v>0</v>
      </c>
      <c r="L63" s="232"/>
    </row>
    <row r="64" spans="1:12" ht="15" customHeight="1" x14ac:dyDescent="0.25">
      <c r="A64" s="258">
        <v>3</v>
      </c>
      <c r="B64" s="258"/>
      <c r="C64" s="258"/>
      <c r="D64" s="37" t="s">
        <v>19</v>
      </c>
      <c r="E64" s="35">
        <f>SUM(E65:E66)</f>
        <v>5000</v>
      </c>
      <c r="F64" s="35">
        <v>0</v>
      </c>
      <c r="G64" s="240">
        <v>0</v>
      </c>
      <c r="H64" s="240"/>
      <c r="I64" s="240">
        <v>0</v>
      </c>
      <c r="J64" s="240"/>
      <c r="K64" s="240">
        <v>0</v>
      </c>
      <c r="L64" s="240"/>
    </row>
    <row r="65" spans="1:12" ht="15" customHeight="1" x14ac:dyDescent="0.25">
      <c r="A65" s="257">
        <v>31</v>
      </c>
      <c r="B65" s="257"/>
      <c r="C65" s="257"/>
      <c r="D65" s="23" t="s">
        <v>20</v>
      </c>
      <c r="E65" s="34">
        <v>0</v>
      </c>
      <c r="F65" s="34">
        <v>0</v>
      </c>
      <c r="G65" s="233">
        <v>0</v>
      </c>
      <c r="H65" s="233"/>
      <c r="I65" s="233">
        <v>0</v>
      </c>
      <c r="J65" s="233"/>
      <c r="K65" s="233">
        <v>0</v>
      </c>
      <c r="L65" s="233"/>
    </row>
    <row r="66" spans="1:12" ht="15" customHeight="1" x14ac:dyDescent="0.25">
      <c r="A66" s="257">
        <v>32</v>
      </c>
      <c r="B66" s="257"/>
      <c r="C66" s="257"/>
      <c r="D66" s="23" t="s">
        <v>32</v>
      </c>
      <c r="E66" s="34">
        <v>5000</v>
      </c>
      <c r="F66" s="34">
        <v>0</v>
      </c>
      <c r="G66" s="233">
        <v>0</v>
      </c>
      <c r="H66" s="233"/>
      <c r="I66" s="233">
        <v>0</v>
      </c>
      <c r="J66" s="233"/>
      <c r="K66" s="233">
        <v>0</v>
      </c>
      <c r="L66" s="233"/>
    </row>
    <row r="67" spans="1:12" ht="15" customHeight="1" x14ac:dyDescent="0.25">
      <c r="A67" s="256" t="s">
        <v>102</v>
      </c>
      <c r="B67" s="256"/>
      <c r="C67" s="256"/>
      <c r="D67" s="22" t="s">
        <v>81</v>
      </c>
      <c r="E67" s="41">
        <f>SUM(E68)</f>
        <v>0</v>
      </c>
      <c r="F67" s="41">
        <f>SUM(F68)</f>
        <v>10500</v>
      </c>
      <c r="G67" s="232">
        <v>0</v>
      </c>
      <c r="H67" s="232"/>
      <c r="I67" s="232">
        <v>0</v>
      </c>
      <c r="J67" s="232"/>
      <c r="K67" s="232">
        <v>0</v>
      </c>
      <c r="L67" s="232"/>
    </row>
    <row r="68" spans="1:12" ht="17.25" customHeight="1" x14ac:dyDescent="0.25">
      <c r="A68" s="258">
        <v>4</v>
      </c>
      <c r="B68" s="258"/>
      <c r="C68" s="258"/>
      <c r="D68" s="37" t="s">
        <v>21</v>
      </c>
      <c r="E68" s="35">
        <f>SUM(E69)</f>
        <v>0</v>
      </c>
      <c r="F68" s="35">
        <f>SUM(F69)</f>
        <v>10500</v>
      </c>
      <c r="G68" s="240">
        <v>0</v>
      </c>
      <c r="H68" s="240"/>
      <c r="I68" s="240">
        <v>0</v>
      </c>
      <c r="J68" s="240"/>
      <c r="K68" s="240">
        <v>0</v>
      </c>
      <c r="L68" s="240"/>
    </row>
    <row r="69" spans="1:12" ht="18" customHeight="1" x14ac:dyDescent="0.25">
      <c r="A69" s="257">
        <v>42</v>
      </c>
      <c r="B69" s="257"/>
      <c r="C69" s="257"/>
      <c r="D69" s="23" t="s">
        <v>45</v>
      </c>
      <c r="E69" s="34">
        <v>0</v>
      </c>
      <c r="F69" s="34">
        <v>10500</v>
      </c>
      <c r="G69" s="233">
        <v>0</v>
      </c>
      <c r="H69" s="233"/>
      <c r="I69" s="233">
        <v>0</v>
      </c>
      <c r="J69" s="233"/>
      <c r="K69" s="233">
        <v>0</v>
      </c>
      <c r="L69" s="233"/>
    </row>
    <row r="70" spans="1:12" s="99" customFormat="1" ht="15" customHeight="1" x14ac:dyDescent="0.25">
      <c r="A70" s="258" t="s">
        <v>82</v>
      </c>
      <c r="B70" s="258"/>
      <c r="C70" s="258"/>
      <c r="D70" s="37" t="s">
        <v>83</v>
      </c>
      <c r="E70" s="35">
        <v>0</v>
      </c>
      <c r="F70" s="35">
        <v>0</v>
      </c>
      <c r="G70" s="233">
        <v>0</v>
      </c>
      <c r="H70" s="233"/>
      <c r="I70" s="233">
        <v>0</v>
      </c>
      <c r="J70" s="233"/>
      <c r="K70" s="233">
        <v>0</v>
      </c>
      <c r="L70" s="233"/>
    </row>
    <row r="71" spans="1:12" ht="16.5" customHeight="1" x14ac:dyDescent="0.25">
      <c r="A71" s="256" t="s">
        <v>103</v>
      </c>
      <c r="B71" s="256"/>
      <c r="C71" s="256"/>
      <c r="D71" s="22" t="s">
        <v>84</v>
      </c>
      <c r="E71" s="41">
        <v>0</v>
      </c>
      <c r="F71" s="41">
        <v>0</v>
      </c>
      <c r="G71" s="232">
        <v>0</v>
      </c>
      <c r="H71" s="232"/>
      <c r="I71" s="232">
        <v>0</v>
      </c>
      <c r="J71" s="232"/>
      <c r="K71" s="232">
        <v>0</v>
      </c>
      <c r="L71" s="232"/>
    </row>
    <row r="72" spans="1:12" ht="13.5" customHeight="1" x14ac:dyDescent="0.25">
      <c r="A72" s="257">
        <v>4</v>
      </c>
      <c r="B72" s="257"/>
      <c r="C72" s="257"/>
      <c r="D72" s="23" t="s">
        <v>21</v>
      </c>
      <c r="E72" s="34">
        <v>0</v>
      </c>
      <c r="F72" s="34">
        <v>0</v>
      </c>
      <c r="G72" s="233">
        <v>0</v>
      </c>
      <c r="H72" s="233"/>
      <c r="I72" s="233">
        <v>0</v>
      </c>
      <c r="J72" s="233"/>
      <c r="K72" s="233">
        <v>0</v>
      </c>
      <c r="L72" s="233"/>
    </row>
    <row r="73" spans="1:12" ht="16.5" customHeight="1" x14ac:dyDescent="0.25">
      <c r="A73" s="257">
        <v>42</v>
      </c>
      <c r="B73" s="257"/>
      <c r="C73" s="257"/>
      <c r="D73" s="23" t="s">
        <v>45</v>
      </c>
      <c r="E73" s="34">
        <v>0</v>
      </c>
      <c r="F73" s="34">
        <v>0</v>
      </c>
      <c r="G73" s="233">
        <v>0</v>
      </c>
      <c r="H73" s="233"/>
      <c r="I73" s="233">
        <v>0</v>
      </c>
      <c r="J73" s="233"/>
      <c r="K73" s="233">
        <v>0</v>
      </c>
      <c r="L73" s="233"/>
    </row>
    <row r="74" spans="1:12" ht="30" customHeight="1" x14ac:dyDescent="0.25"/>
    <row r="75" spans="1:12" ht="15.75" x14ac:dyDescent="0.25">
      <c r="A75" s="278" t="s">
        <v>154</v>
      </c>
      <c r="B75" s="278"/>
      <c r="C75" s="278"/>
      <c r="D75" s="278"/>
      <c r="E75" s="43"/>
      <c r="F75" s="43"/>
      <c r="G75" s="43"/>
      <c r="H75" s="43"/>
      <c r="I75" s="43"/>
      <c r="J75" s="43"/>
      <c r="K75" s="43"/>
      <c r="L75" s="43"/>
    </row>
    <row r="76" spans="1:12" ht="15.75" x14ac:dyDescent="0.25">
      <c r="A76" s="278" t="s">
        <v>155</v>
      </c>
      <c r="B76" s="278"/>
      <c r="C76" s="278"/>
      <c r="D76" s="278"/>
      <c r="G76" s="275" t="s">
        <v>133</v>
      </c>
      <c r="H76" s="275"/>
      <c r="I76" s="275"/>
      <c r="J76" s="275"/>
      <c r="K76" s="275"/>
      <c r="L76" s="275"/>
    </row>
    <row r="77" spans="1:12" x14ac:dyDescent="0.25">
      <c r="A77" s="43"/>
      <c r="B77" s="43"/>
      <c r="C77" s="43"/>
      <c r="E77" s="255"/>
      <c r="F77" s="255"/>
      <c r="G77" s="276"/>
      <c r="H77" s="276"/>
      <c r="I77" s="276"/>
      <c r="J77" s="276"/>
      <c r="K77" s="276"/>
      <c r="L77" s="276"/>
    </row>
  </sheetData>
  <mergeCells count="283">
    <mergeCell ref="A75:D75"/>
    <mergeCell ref="A76:D76"/>
    <mergeCell ref="I37:J37"/>
    <mergeCell ref="K37:L37"/>
    <mergeCell ref="A38:C38"/>
    <mergeCell ref="G38:H38"/>
    <mergeCell ref="I38:J38"/>
    <mergeCell ref="K38:L38"/>
    <mergeCell ref="A39:C39"/>
    <mergeCell ref="G39:H39"/>
    <mergeCell ref="I39:J39"/>
    <mergeCell ref="K39:L39"/>
    <mergeCell ref="G59:H59"/>
    <mergeCell ref="G60:H60"/>
    <mergeCell ref="G61:H61"/>
    <mergeCell ref="G62:H62"/>
    <mergeCell ref="I59:J59"/>
    <mergeCell ref="I60:J60"/>
    <mergeCell ref="I61:J61"/>
    <mergeCell ref="G72:H72"/>
    <mergeCell ref="G73:H73"/>
    <mergeCell ref="G69:H69"/>
    <mergeCell ref="G70:H70"/>
    <mergeCell ref="G71:H71"/>
    <mergeCell ref="A5:C5"/>
    <mergeCell ref="A4:C4"/>
    <mergeCell ref="A6:B6"/>
    <mergeCell ref="G76:L77"/>
    <mergeCell ref="A17:C17"/>
    <mergeCell ref="A18:C18"/>
    <mergeCell ref="A11:C11"/>
    <mergeCell ref="A12:C12"/>
    <mergeCell ref="A13:C13"/>
    <mergeCell ref="A14:C14"/>
    <mergeCell ref="A16:C16"/>
    <mergeCell ref="A7:C7"/>
    <mergeCell ref="A8:C8"/>
    <mergeCell ref="A10:C10"/>
    <mergeCell ref="A9:C9"/>
    <mergeCell ref="A15:C15"/>
    <mergeCell ref="A25:C25"/>
    <mergeCell ref="A26:C26"/>
    <mergeCell ref="A27:C27"/>
    <mergeCell ref="A31:C31"/>
    <mergeCell ref="A32:C32"/>
    <mergeCell ref="A29:C29"/>
    <mergeCell ref="A30:C30"/>
    <mergeCell ref="G47:H47"/>
    <mergeCell ref="A20:C20"/>
    <mergeCell ref="A21:C21"/>
    <mergeCell ref="A22:C22"/>
    <mergeCell ref="A23:C23"/>
    <mergeCell ref="A24:C24"/>
    <mergeCell ref="A41:C41"/>
    <mergeCell ref="A45:C45"/>
    <mergeCell ref="A48:C48"/>
    <mergeCell ref="A51:C51"/>
    <mergeCell ref="A43:C43"/>
    <mergeCell ref="A42:C42"/>
    <mergeCell ref="A33:C33"/>
    <mergeCell ref="A34:C34"/>
    <mergeCell ref="A35:C35"/>
    <mergeCell ref="A36:C36"/>
    <mergeCell ref="A40:C40"/>
    <mergeCell ref="A37:C37"/>
    <mergeCell ref="A47:C47"/>
    <mergeCell ref="E77:F77"/>
    <mergeCell ref="B58:C58"/>
    <mergeCell ref="A44:C44"/>
    <mergeCell ref="A55:C55"/>
    <mergeCell ref="A71:C71"/>
    <mergeCell ref="A72:C72"/>
    <mergeCell ref="A73:C73"/>
    <mergeCell ref="A69:C69"/>
    <mergeCell ref="A70:C70"/>
    <mergeCell ref="A64:C64"/>
    <mergeCell ref="A65:C65"/>
    <mergeCell ref="A66:C66"/>
    <mergeCell ref="A67:C67"/>
    <mergeCell ref="A68:C68"/>
    <mergeCell ref="A53:C53"/>
    <mergeCell ref="A54:C54"/>
    <mergeCell ref="A56:C56"/>
    <mergeCell ref="A57:C57"/>
    <mergeCell ref="A63:C63"/>
    <mergeCell ref="A62:C62"/>
    <mergeCell ref="A60:C60"/>
    <mergeCell ref="A52:C52"/>
    <mergeCell ref="A59:C59"/>
    <mergeCell ref="A61:C61"/>
    <mergeCell ref="K31:L31"/>
    <mergeCell ref="K23:L23"/>
    <mergeCell ref="K24:L24"/>
    <mergeCell ref="G41:H41"/>
    <mergeCell ref="G42:H42"/>
    <mergeCell ref="G7:H7"/>
    <mergeCell ref="G8:H8"/>
    <mergeCell ref="G9:H9"/>
    <mergeCell ref="G10:H10"/>
    <mergeCell ref="G11:H11"/>
    <mergeCell ref="G22:H22"/>
    <mergeCell ref="G28:H28"/>
    <mergeCell ref="G29:H29"/>
    <mergeCell ref="G30:H30"/>
    <mergeCell ref="G37:H37"/>
    <mergeCell ref="G35:H35"/>
    <mergeCell ref="G36:H36"/>
    <mergeCell ref="G40:H40"/>
    <mergeCell ref="I27:J27"/>
    <mergeCell ref="I17:J17"/>
    <mergeCell ref="I18:J18"/>
    <mergeCell ref="K21:L21"/>
    <mergeCell ref="G19:H19"/>
    <mergeCell ref="I19:J19"/>
    <mergeCell ref="K19:L19"/>
    <mergeCell ref="G31:H31"/>
    <mergeCell ref="G32:H32"/>
    <mergeCell ref="G23:H23"/>
    <mergeCell ref="G24:H24"/>
    <mergeCell ref="G25:H25"/>
    <mergeCell ref="G26:H26"/>
    <mergeCell ref="G27:H27"/>
    <mergeCell ref="I20:J20"/>
    <mergeCell ref="I21:J21"/>
    <mergeCell ref="I22:J22"/>
    <mergeCell ref="I32:J32"/>
    <mergeCell ref="I23:J23"/>
    <mergeCell ref="K22:L22"/>
    <mergeCell ref="I28:J28"/>
    <mergeCell ref="I29:J29"/>
    <mergeCell ref="I30:J30"/>
    <mergeCell ref="I31:J31"/>
    <mergeCell ref="K25:L25"/>
    <mergeCell ref="K26:L26"/>
    <mergeCell ref="K27:L27"/>
    <mergeCell ref="K28:L28"/>
    <mergeCell ref="K29:L29"/>
    <mergeCell ref="K30:L30"/>
    <mergeCell ref="G4:H4"/>
    <mergeCell ref="I4:J4"/>
    <mergeCell ref="K4:L4"/>
    <mergeCell ref="G5:H5"/>
    <mergeCell ref="G6:H6"/>
    <mergeCell ref="G17:H17"/>
    <mergeCell ref="G18:H18"/>
    <mergeCell ref="G20:H20"/>
    <mergeCell ref="G21:H21"/>
    <mergeCell ref="G12:H12"/>
    <mergeCell ref="G13:H13"/>
    <mergeCell ref="G14:H14"/>
    <mergeCell ref="G15:H15"/>
    <mergeCell ref="G16:H16"/>
    <mergeCell ref="K14:L14"/>
    <mergeCell ref="K15:L15"/>
    <mergeCell ref="K16:L16"/>
    <mergeCell ref="K17:L17"/>
    <mergeCell ref="K18:L18"/>
    <mergeCell ref="K20:L20"/>
    <mergeCell ref="I5:J5"/>
    <mergeCell ref="I6:J6"/>
    <mergeCell ref="I7:J7"/>
    <mergeCell ref="I8:J8"/>
    <mergeCell ref="I9:J9"/>
    <mergeCell ref="I10:J10"/>
    <mergeCell ref="I11:J11"/>
    <mergeCell ref="I12:J12"/>
    <mergeCell ref="I13:J13"/>
    <mergeCell ref="I14:J14"/>
    <mergeCell ref="I15:J15"/>
    <mergeCell ref="I16:J16"/>
    <mergeCell ref="G68:H68"/>
    <mergeCell ref="G63:H63"/>
    <mergeCell ref="G64:H64"/>
    <mergeCell ref="G65:H65"/>
    <mergeCell ref="I67:J67"/>
    <mergeCell ref="I24:J24"/>
    <mergeCell ref="I25:J25"/>
    <mergeCell ref="G67:H67"/>
    <mergeCell ref="G54:H54"/>
    <mergeCell ref="G55:H55"/>
    <mergeCell ref="G56:H56"/>
    <mergeCell ref="G57:H57"/>
    <mergeCell ref="G58:H58"/>
    <mergeCell ref="G46:H46"/>
    <mergeCell ref="G48:H48"/>
    <mergeCell ref="G51:H51"/>
    <mergeCell ref="G52:H52"/>
    <mergeCell ref="G53:H53"/>
    <mergeCell ref="G66:H66"/>
    <mergeCell ref="G43:H43"/>
    <mergeCell ref="G44:H44"/>
    <mergeCell ref="G45:H45"/>
    <mergeCell ref="G33:H33"/>
    <mergeCell ref="G34:H34"/>
    <mergeCell ref="K32:L32"/>
    <mergeCell ref="K41:L41"/>
    <mergeCell ref="K42:L42"/>
    <mergeCell ref="K43:L43"/>
    <mergeCell ref="K44:L44"/>
    <mergeCell ref="K45:L45"/>
    <mergeCell ref="K33:L33"/>
    <mergeCell ref="K34:L34"/>
    <mergeCell ref="K35:L35"/>
    <mergeCell ref="K36:L36"/>
    <mergeCell ref="K40:L40"/>
    <mergeCell ref="K61:L61"/>
    <mergeCell ref="K62:L62"/>
    <mergeCell ref="K5:L5"/>
    <mergeCell ref="K6:L6"/>
    <mergeCell ref="K7:L7"/>
    <mergeCell ref="K8:L8"/>
    <mergeCell ref="K9:L9"/>
    <mergeCell ref="K10:L10"/>
    <mergeCell ref="K11:L11"/>
    <mergeCell ref="K12:L12"/>
    <mergeCell ref="K13:L13"/>
    <mergeCell ref="I26:J26"/>
    <mergeCell ref="I73:J73"/>
    <mergeCell ref="I42:J42"/>
    <mergeCell ref="I43:J43"/>
    <mergeCell ref="I44:J44"/>
    <mergeCell ref="I45:J45"/>
    <mergeCell ref="I33:J33"/>
    <mergeCell ref="I34:J34"/>
    <mergeCell ref="I35:J35"/>
    <mergeCell ref="I36:J36"/>
    <mergeCell ref="I40:J40"/>
    <mergeCell ref="I41:J41"/>
    <mergeCell ref="I58:J58"/>
    <mergeCell ref="I68:J68"/>
    <mergeCell ref="I69:J69"/>
    <mergeCell ref="I70:J70"/>
    <mergeCell ref="I63:J63"/>
    <mergeCell ref="I64:J64"/>
    <mergeCell ref="I72:J72"/>
    <mergeCell ref="K72:L72"/>
    <mergeCell ref="I65:J65"/>
    <mergeCell ref="I66:J66"/>
    <mergeCell ref="I54:J54"/>
    <mergeCell ref="I55:J55"/>
    <mergeCell ref="I56:J56"/>
    <mergeCell ref="I57:J57"/>
    <mergeCell ref="I46:J46"/>
    <mergeCell ref="K58:L58"/>
    <mergeCell ref="K46:L46"/>
    <mergeCell ref="K48:L48"/>
    <mergeCell ref="K51:L51"/>
    <mergeCell ref="K52:L52"/>
    <mergeCell ref="K53:L53"/>
    <mergeCell ref="K54:L54"/>
    <mergeCell ref="I62:J62"/>
    <mergeCell ref="I47:J47"/>
    <mergeCell ref="K47:L47"/>
    <mergeCell ref="I48:J48"/>
    <mergeCell ref="I51:J51"/>
    <mergeCell ref="I52:J52"/>
    <mergeCell ref="I53:J53"/>
    <mergeCell ref="K59:L59"/>
    <mergeCell ref="K60:L60"/>
    <mergeCell ref="K71:L71"/>
    <mergeCell ref="K73:L73"/>
    <mergeCell ref="A1:L1"/>
    <mergeCell ref="A2:L2"/>
    <mergeCell ref="A49:C49"/>
    <mergeCell ref="A50:C50"/>
    <mergeCell ref="G49:H49"/>
    <mergeCell ref="G50:H50"/>
    <mergeCell ref="I49:J49"/>
    <mergeCell ref="K49:L49"/>
    <mergeCell ref="I50:J50"/>
    <mergeCell ref="K50:L50"/>
    <mergeCell ref="K68:L68"/>
    <mergeCell ref="K69:L69"/>
    <mergeCell ref="K70:L70"/>
    <mergeCell ref="K63:L63"/>
    <mergeCell ref="K64:L64"/>
    <mergeCell ref="K65:L65"/>
    <mergeCell ref="K66:L66"/>
    <mergeCell ref="K67:L67"/>
    <mergeCell ref="K55:L55"/>
    <mergeCell ref="K56:L56"/>
    <mergeCell ref="K57:L57"/>
    <mergeCell ref="I71:J71"/>
  </mergeCells>
  <phoneticPr fontId="11" type="noConversion"/>
  <pageMargins left="0.7" right="0.7" top="0.75" bottom="0.75" header="0.3" footer="0.3"/>
  <pageSetup paperSize="9" scale="61" fitToHeight="0" orientation="landscape" r:id="rId1"/>
  <rowBreaks count="1" manualBreakCount="1">
    <brk id="39" max="11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14"/>
  <sheetViews>
    <sheetView workbookViewId="0">
      <selection sqref="A1:I1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5.42578125" bestFit="1" customWidth="1"/>
    <col min="4" max="9" width="25.28515625" customWidth="1"/>
  </cols>
  <sheetData>
    <row r="1" spans="1:9" ht="42" customHeight="1" x14ac:dyDescent="0.25">
      <c r="A1" s="281" t="s">
        <v>121</v>
      </c>
      <c r="B1" s="281"/>
      <c r="C1" s="281"/>
      <c r="D1" s="281"/>
      <c r="E1" s="281"/>
      <c r="F1" s="281"/>
      <c r="G1" s="281"/>
      <c r="H1" s="281"/>
      <c r="I1" s="281"/>
    </row>
    <row r="2" spans="1:9" ht="18" customHeight="1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.75" x14ac:dyDescent="0.25">
      <c r="A3" s="281" t="s">
        <v>29</v>
      </c>
      <c r="B3" s="281"/>
      <c r="C3" s="281"/>
      <c r="D3" s="281"/>
      <c r="E3" s="281"/>
      <c r="F3" s="281"/>
      <c r="G3" s="281"/>
      <c r="H3" s="282"/>
      <c r="I3" s="282"/>
    </row>
    <row r="4" spans="1:9" ht="18" x14ac:dyDescent="0.25">
      <c r="A4" s="1"/>
      <c r="B4" s="1"/>
      <c r="C4" s="1"/>
      <c r="D4" s="1"/>
      <c r="E4" s="1"/>
      <c r="F4" s="1"/>
      <c r="G4" s="1"/>
      <c r="H4" s="2"/>
      <c r="I4" s="2"/>
    </row>
    <row r="5" spans="1:9" ht="18" customHeight="1" x14ac:dyDescent="0.25">
      <c r="A5" s="281" t="s">
        <v>25</v>
      </c>
      <c r="B5" s="283"/>
      <c r="C5" s="283"/>
      <c r="D5" s="283"/>
      <c r="E5" s="283"/>
      <c r="F5" s="283"/>
      <c r="G5" s="283"/>
      <c r="H5" s="283"/>
      <c r="I5" s="283"/>
    </row>
    <row r="6" spans="1:9" ht="18" x14ac:dyDescent="0.25">
      <c r="A6" s="1"/>
      <c r="B6" s="1"/>
      <c r="C6" s="1"/>
      <c r="D6" s="1"/>
      <c r="E6" s="1"/>
      <c r="F6" s="1"/>
      <c r="G6" s="1"/>
      <c r="H6" s="2"/>
      <c r="I6" s="2"/>
    </row>
    <row r="7" spans="1:9" ht="25.5" x14ac:dyDescent="0.25">
      <c r="A7" s="11" t="s">
        <v>12</v>
      </c>
      <c r="B7" s="10" t="s">
        <v>13</v>
      </c>
      <c r="C7" s="10" t="s">
        <v>14</v>
      </c>
      <c r="D7" s="10" t="s">
        <v>47</v>
      </c>
      <c r="E7" s="10" t="s">
        <v>8</v>
      </c>
      <c r="F7" s="11" t="s">
        <v>9</v>
      </c>
      <c r="G7" s="11" t="s">
        <v>40</v>
      </c>
      <c r="H7" s="11" t="s">
        <v>41</v>
      </c>
      <c r="I7" s="11" t="s">
        <v>42</v>
      </c>
    </row>
    <row r="8" spans="1:9" ht="25.5" x14ac:dyDescent="0.25">
      <c r="A8" s="4">
        <v>8</v>
      </c>
      <c r="B8" s="4"/>
      <c r="C8" s="4"/>
      <c r="D8" s="4" t="s">
        <v>26</v>
      </c>
      <c r="E8" s="3">
        <v>0</v>
      </c>
      <c r="F8" s="3">
        <v>0</v>
      </c>
      <c r="G8" s="3">
        <v>0</v>
      </c>
      <c r="H8" s="3">
        <v>0</v>
      </c>
      <c r="I8" s="3">
        <v>0</v>
      </c>
    </row>
    <row r="9" spans="1:9" x14ac:dyDescent="0.25">
      <c r="A9" s="4"/>
      <c r="B9" s="8">
        <v>84</v>
      </c>
      <c r="C9" s="8"/>
      <c r="D9" s="8" t="s">
        <v>33</v>
      </c>
      <c r="E9" s="3">
        <v>0</v>
      </c>
      <c r="F9" s="3">
        <v>0</v>
      </c>
      <c r="G9" s="3">
        <v>0</v>
      </c>
      <c r="H9" s="3">
        <v>0</v>
      </c>
      <c r="I9" s="3">
        <v>0</v>
      </c>
    </row>
    <row r="10" spans="1:9" ht="25.5" x14ac:dyDescent="0.25">
      <c r="A10" s="5"/>
      <c r="B10" s="5"/>
      <c r="C10" s="6">
        <v>81</v>
      </c>
      <c r="D10" s="9" t="s">
        <v>34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</row>
    <row r="11" spans="1:9" ht="25.5" x14ac:dyDescent="0.25">
      <c r="A11" s="7">
        <v>5</v>
      </c>
      <c r="B11" s="7"/>
      <c r="C11" s="7"/>
      <c r="D11" s="12" t="s">
        <v>27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</row>
    <row r="12" spans="1:9" ht="25.5" x14ac:dyDescent="0.25">
      <c r="A12" s="8"/>
      <c r="B12" s="8">
        <v>54</v>
      </c>
      <c r="C12" s="8"/>
      <c r="D12" s="13" t="s">
        <v>35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</row>
    <row r="13" spans="1:9" x14ac:dyDescent="0.25">
      <c r="A13" s="8"/>
      <c r="B13" s="8"/>
      <c r="C13" s="6">
        <v>11</v>
      </c>
      <c r="D13" s="6" t="s">
        <v>16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</row>
    <row r="14" spans="1:9" x14ac:dyDescent="0.25">
      <c r="A14" s="8"/>
      <c r="B14" s="8"/>
      <c r="C14" s="6">
        <v>31</v>
      </c>
      <c r="D14" s="6" t="s">
        <v>36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</row>
  </sheetData>
  <mergeCells count="3">
    <mergeCell ref="A1:I1"/>
    <mergeCell ref="A3:I3"/>
    <mergeCell ref="A5:I5"/>
  </mergeCells>
  <pageMargins left="0.7" right="0.7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2</vt:i4>
      </vt:variant>
    </vt:vector>
  </HeadingPairs>
  <TitlesOfParts>
    <vt:vector size="7" baseType="lpstr">
      <vt:lpstr>SAŽETAK</vt:lpstr>
      <vt:lpstr> Račun prihoda i rashoda</vt:lpstr>
      <vt:lpstr>Rashodi prema funkcijskoj kl</vt:lpstr>
      <vt:lpstr>POSEBNI DIO</vt:lpstr>
      <vt:lpstr>Račun financiranja</vt:lpstr>
      <vt:lpstr>' Račun prihoda i rashoda'!Podrucje_ispisa</vt:lpstr>
      <vt:lpstr>'POSEBNI DIO'!Podrucje_ispisa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DZSINO Petrinja</cp:lastModifiedBy>
  <cp:lastPrinted>2024-11-29T15:11:31Z</cp:lastPrinted>
  <dcterms:created xsi:type="dcterms:W3CDTF">2022-08-12T12:51:27Z</dcterms:created>
  <dcterms:modified xsi:type="dcterms:W3CDTF">2024-12-02T08:00:40Z</dcterms:modified>
</cp:coreProperties>
</file>