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03. sjednica UV\"/>
    </mc:Choice>
  </mc:AlternateContent>
  <xr:revisionPtr revIDLastSave="0" documentId="13_ncr:1_{3155F2BE-B8B4-4321-A73D-99EF94F67F69}" xr6:coauthVersionLast="47" xr6:coauthVersionMax="47" xr10:uidLastSave="{00000000-0000-0000-0000-000000000000}"/>
  <bookViews>
    <workbookView xWindow="-120" yWindow="-120" windowWidth="29040" windowHeight="15720" tabRatio="440" xr2:uid="{00000000-000D-0000-FFFF-FFFF00000000}"/>
  </bookViews>
  <sheets>
    <sheet name="PLAN  2026" sheetId="2" r:id="rId1"/>
    <sheet name="0" sheetId="1" r:id="rId2"/>
  </sheets>
  <calcPr calcId="181029"/>
</workbook>
</file>

<file path=xl/calcChain.xml><?xml version="1.0" encoding="utf-8"?>
<calcChain xmlns="http://schemas.openxmlformats.org/spreadsheetml/2006/main">
  <c r="L25" i="2" l="1"/>
  <c r="F112" i="2"/>
  <c r="L75" i="2" l="1"/>
  <c r="L63" i="2"/>
  <c r="L64" i="2"/>
  <c r="L56" i="2"/>
  <c r="F95" i="2"/>
  <c r="M76" i="2"/>
  <c r="L87" i="2"/>
  <c r="M84" i="2"/>
  <c r="L83" i="2"/>
  <c r="M80" i="2"/>
  <c r="M79" i="2"/>
  <c r="M72" i="2"/>
  <c r="L66" i="2"/>
  <c r="M64" i="2"/>
  <c r="M60" i="2"/>
  <c r="M57" i="2"/>
  <c r="M55" i="2"/>
  <c r="L54" i="2"/>
  <c r="M51" i="2"/>
  <c r="L48" i="2"/>
  <c r="L47" i="2"/>
  <c r="L35" i="2" s="1"/>
  <c r="F93" i="2" l="1"/>
  <c r="L62" i="2"/>
  <c r="L46" i="2"/>
  <c r="M48" i="2"/>
  <c r="L50" i="2"/>
  <c r="L49" i="2" s="1"/>
  <c r="L71" i="2"/>
  <c r="G95" i="2" l="1"/>
  <c r="G98" i="1"/>
  <c r="N96" i="1"/>
  <c r="M96" i="1"/>
  <c r="N87" i="1"/>
  <c r="O87" i="1" s="1"/>
  <c r="N83" i="1"/>
  <c r="O83" i="1" s="1"/>
  <c r="N80" i="1"/>
  <c r="N79" i="1"/>
  <c r="N76" i="1"/>
  <c r="M76" i="1"/>
  <c r="N73" i="1"/>
  <c r="O73" i="1" s="1"/>
  <c r="M71" i="1"/>
  <c r="N71" i="1"/>
  <c r="N66" i="1"/>
  <c r="O66" i="1" s="1"/>
  <c r="N63" i="1"/>
  <c r="M63" i="1"/>
  <c r="O63" i="1" s="1"/>
  <c r="N59" i="1"/>
  <c r="O59" i="1" s="1"/>
  <c r="N56" i="1"/>
  <c r="O56" i="1" s="1"/>
  <c r="N54" i="1"/>
  <c r="O54" i="1" s="1"/>
  <c r="N50" i="1"/>
  <c r="M50" i="1"/>
  <c r="M46" i="1"/>
  <c r="N46" i="1"/>
  <c r="O46" i="1" s="1"/>
  <c r="N21" i="1"/>
  <c r="M21" i="1"/>
  <c r="O71" i="1" l="1"/>
  <c r="O21" i="1"/>
  <c r="O50" i="1"/>
  <c r="O76" i="1"/>
  <c r="O96" i="1"/>
  <c r="G97" i="1"/>
  <c r="H98" i="1" s="1"/>
</calcChain>
</file>

<file path=xl/sharedStrings.xml><?xml version="1.0" encoding="utf-8"?>
<sst xmlns="http://schemas.openxmlformats.org/spreadsheetml/2006/main" count="322" uniqueCount="225">
  <si>
    <t>DOM ZA STARIJE I NEMOĆNE OSOBE PETRINJA</t>
  </si>
  <si>
    <t>Trg narodnih učitelja 7, Petrinja</t>
  </si>
  <si>
    <t>URBROJ: 2176-119/05-20-41-</t>
  </si>
  <si>
    <t>Petrinja, 17.12.2020.</t>
  </si>
  <si>
    <t>Nabava će se vršiti po sljedećim predmetima nabave:</t>
  </si>
  <si>
    <t>Evidencijski</t>
  </si>
  <si>
    <t>Računski</t>
  </si>
  <si>
    <t>PREDMET NABAVE</t>
  </si>
  <si>
    <t>CPV</t>
  </si>
  <si>
    <t>Procijenjena</t>
  </si>
  <si>
    <t>Planirana vrijednost</t>
  </si>
  <si>
    <t>Vrsta postupka</t>
  </si>
  <si>
    <t>Podijela</t>
  </si>
  <si>
    <t>Ugovor o nabavi/</t>
  </si>
  <si>
    <t>Planirani početak</t>
  </si>
  <si>
    <t>Planirano</t>
  </si>
  <si>
    <t>broj</t>
  </si>
  <si>
    <t>plan</t>
  </si>
  <si>
    <t>vrijednost</t>
  </si>
  <si>
    <t>nabave/financijski</t>
  </si>
  <si>
    <t>javne nabave</t>
  </si>
  <si>
    <t>u</t>
  </si>
  <si>
    <t>okvirni sporazum/</t>
  </si>
  <si>
    <t>postupka</t>
  </si>
  <si>
    <t>trajanje</t>
  </si>
  <si>
    <t>nabave</t>
  </si>
  <si>
    <t>plan za 2020.g.</t>
  </si>
  <si>
    <t>grupe</t>
  </si>
  <si>
    <t>narudžbenica</t>
  </si>
  <si>
    <t>OS/ ugovora</t>
  </si>
  <si>
    <t>fin.plan</t>
  </si>
  <si>
    <t>Stručno usavršavanje zaposlenika</t>
  </si>
  <si>
    <t>Uredski materijal</t>
  </si>
  <si>
    <t>Literatura</t>
  </si>
  <si>
    <t>Materijal i sredstva za čišćenje</t>
  </si>
  <si>
    <t>Materijal za higijenske potrebe i njegu</t>
  </si>
  <si>
    <t xml:space="preserve">Ostali materijali </t>
  </si>
  <si>
    <t>Svježe meso junetina i teletina</t>
  </si>
  <si>
    <t>Svježe meso svinjetina</t>
  </si>
  <si>
    <t>Svježe meso piletina i puretina</t>
  </si>
  <si>
    <t>Mesne prerađevine</t>
  </si>
  <si>
    <t>Svježe mlijeko</t>
  </si>
  <si>
    <t>Mliječni proizvodi</t>
  </si>
  <si>
    <t>Kruh i slastice</t>
  </si>
  <si>
    <t>Brašno</t>
  </si>
  <si>
    <t>Tjestenina</t>
  </si>
  <si>
    <t>Duboko zamrznuti proizvodi</t>
  </si>
  <si>
    <t>Svježa jaja</t>
  </si>
  <si>
    <t>Svježe povrće</t>
  </si>
  <si>
    <t>Svježe voće</t>
  </si>
  <si>
    <t>Prerađeno voće i povrće</t>
  </si>
  <si>
    <t>Jestiva ulja,biljne masti i slični proizvodi</t>
  </si>
  <si>
    <t>Ostali prehrambeni proizvodi</t>
  </si>
  <si>
    <t>Smrznuta riba</t>
  </si>
  <si>
    <t>Razni prehrambeni proizvodi</t>
  </si>
  <si>
    <t>Kore za burek/štrudlu</t>
  </si>
  <si>
    <t>Pića</t>
  </si>
  <si>
    <t>Kiselo zelje</t>
  </si>
  <si>
    <t>Konzervirani proizvodi od mesa</t>
  </si>
  <si>
    <t>Juhe</t>
  </si>
  <si>
    <t>Kolači i slatkiši</t>
  </si>
  <si>
    <t>Ostali materijali i sirovine</t>
  </si>
  <si>
    <t>Opskrba električnom energijom</t>
  </si>
  <si>
    <t>Plin</t>
  </si>
  <si>
    <t>Motorni benzin i dizel gorivo</t>
  </si>
  <si>
    <t>Lož ulje</t>
  </si>
  <si>
    <t>Materijal za tekuće održavanje građev. objekta</t>
  </si>
  <si>
    <t>Materijal za tekuće održavanje opreme</t>
  </si>
  <si>
    <t>Materijal za tekuće održavanje vozila</t>
  </si>
  <si>
    <t>Ostali materijal i djelovi za tekuće i inv.održ.</t>
  </si>
  <si>
    <t xml:space="preserve">Sitni inventar </t>
  </si>
  <si>
    <t>Auto gume</t>
  </si>
  <si>
    <t>Službena radna i zaštitna odjeća i obuća</t>
  </si>
  <si>
    <t>Usluge telefona, telefaksa i interneta</t>
  </si>
  <si>
    <t>Poštarina</t>
  </si>
  <si>
    <t>Usluge tekućeg održavanja građ.objekta</t>
  </si>
  <si>
    <t>Usluge tekućeg održavanja opreme</t>
  </si>
  <si>
    <t>Usluge tekućeg održavanja vozila</t>
  </si>
  <si>
    <t>Usluge tekućeg i invest.održ. - Hitne intervencije</t>
  </si>
  <si>
    <t>Elektronski mediji</t>
  </si>
  <si>
    <t>Tisak</t>
  </si>
  <si>
    <t>Ostale usluge promidžbe i informiranja</t>
  </si>
  <si>
    <t>Opskrba vodom</t>
  </si>
  <si>
    <t>Odvoz smeća</t>
  </si>
  <si>
    <t>Deratizacija i dezinsekcija</t>
  </si>
  <si>
    <t>Dimnjačarske i ekološke usluge</t>
  </si>
  <si>
    <t>Ost.komunalne usluge</t>
  </si>
  <si>
    <t>Zdravstveni pregledi zaposlenika</t>
  </si>
  <si>
    <t>Laboratorijske usluge</t>
  </si>
  <si>
    <t>Ugovori o djelu</t>
  </si>
  <si>
    <t>Usluge odvjetnika i pravnog savjetovanja</t>
  </si>
  <si>
    <t>Usluge vještačenja</t>
  </si>
  <si>
    <t>Računalne usluge</t>
  </si>
  <si>
    <t>Usluge pri registraciji vozila</t>
  </si>
  <si>
    <t>Ostale nespomenute usluge</t>
  </si>
  <si>
    <t>Naknade za rad upravnog vijeća</t>
  </si>
  <si>
    <t>Premija osiguranja vozila</t>
  </si>
  <si>
    <t>Premija osiguranja imovine</t>
  </si>
  <si>
    <t>Premija osiguranja zaposlenika</t>
  </si>
  <si>
    <t>Reprezentacija</t>
  </si>
  <si>
    <t>Ostale pristojbe i naknade</t>
  </si>
  <si>
    <t>Rashodi protokola</t>
  </si>
  <si>
    <t>Ostali nespomenuti rashodi poslovanja</t>
  </si>
  <si>
    <t>Usluge platnog prometa</t>
  </si>
  <si>
    <t>Zatezne kamate</t>
  </si>
  <si>
    <t>Uredska oprema i namještaj</t>
  </si>
  <si>
    <t>Komunikacijska oprema</t>
  </si>
  <si>
    <t>Oprema za održavanje i zaštitu</t>
  </si>
  <si>
    <t>Medicinska i labaratorijska oprema</t>
  </si>
  <si>
    <t>Uređaji, strojevi i oprema za ostale namjene</t>
  </si>
  <si>
    <t>Dodatna ulaganja na građevinskim objektima</t>
  </si>
  <si>
    <t>Ravnateljica:</t>
  </si>
  <si>
    <t>Magdalena Komes, dipl.iur.</t>
  </si>
  <si>
    <t>Na temelju članka 28. Zakona o javnoj nabavi (NN 120/16), ravnateljica Doma za starije i nemoćne osobe Petrinja, donosi sljedeću Odluku o usvajanju plana nabave za 2021. godinu.</t>
  </si>
  <si>
    <t>PLAN NABAVE ZA 2021. GODINU</t>
  </si>
  <si>
    <t>Donosi se plan nabave roba, radova i usluga Doma za starije i nemoćne osobe Petrinja za poslovnu godinu 2021.</t>
  </si>
  <si>
    <t>Plan nabave za 2021. godinu biti će objavljen na internetskim stranicama Doma za starije i nemoćne osobe Petrinja.</t>
  </si>
  <si>
    <t>Za realizaciju Plana nabave, sredstva su osigurana u Financijskom planu za 2021. godinu.</t>
  </si>
  <si>
    <t>otvoreni postupak</t>
  </si>
  <si>
    <t>ne</t>
  </si>
  <si>
    <t>da</t>
  </si>
  <si>
    <t>jednostavna nabava</t>
  </si>
  <si>
    <t>tijekom godine</t>
  </si>
  <si>
    <t>ugovor</t>
  </si>
  <si>
    <t xml:space="preserve"> </t>
  </si>
  <si>
    <t>1.</t>
  </si>
  <si>
    <t>2.</t>
  </si>
  <si>
    <t>3.</t>
  </si>
  <si>
    <t>4.</t>
  </si>
  <si>
    <t>5.</t>
  </si>
  <si>
    <t>Brojčana oznaka</t>
  </si>
  <si>
    <t>predmeta nabave</t>
  </si>
  <si>
    <t>iz CPV -a</t>
  </si>
  <si>
    <t>otvoreni postupak JN</t>
  </si>
  <si>
    <t xml:space="preserve"> I kvartal</t>
  </si>
  <si>
    <t>Uredske potrepštine</t>
  </si>
  <si>
    <t>30192000</t>
  </si>
  <si>
    <t>Sredstva za čišćenje</t>
  </si>
  <si>
    <t>39830000</t>
  </si>
  <si>
    <t>Higijenske potrebštine</t>
  </si>
  <si>
    <t>Prehrambeni proizvodi</t>
  </si>
  <si>
    <t>09310000</t>
  </si>
  <si>
    <t>III kvartal</t>
  </si>
  <si>
    <t>09132000</t>
  </si>
  <si>
    <t>09135100</t>
  </si>
  <si>
    <t>6.</t>
  </si>
  <si>
    <t>7.</t>
  </si>
  <si>
    <t>9.</t>
  </si>
  <si>
    <t>10.</t>
  </si>
  <si>
    <t>Sitni inventar i auto gume</t>
  </si>
  <si>
    <t>39300000</t>
  </si>
  <si>
    <t>11.</t>
  </si>
  <si>
    <t>12.</t>
  </si>
  <si>
    <t>13.</t>
  </si>
  <si>
    <t>Intelektualne i osobne usluge</t>
  </si>
  <si>
    <t>74110000</t>
  </si>
  <si>
    <t>64200000</t>
  </si>
  <si>
    <t>50000000</t>
  </si>
  <si>
    <t>14.</t>
  </si>
  <si>
    <t>15.</t>
  </si>
  <si>
    <t>16.</t>
  </si>
  <si>
    <t>50532000</t>
  </si>
  <si>
    <t>17.</t>
  </si>
  <si>
    <t>50110000</t>
  </si>
  <si>
    <t>18.</t>
  </si>
  <si>
    <t>18110000</t>
  </si>
  <si>
    <t>85147000</t>
  </si>
  <si>
    <t>72610000</t>
  </si>
  <si>
    <t>66515000</t>
  </si>
  <si>
    <t>Premija osiguranja</t>
  </si>
  <si>
    <t>DOM ZA STARIJE OSOBE PETRINJA</t>
  </si>
  <si>
    <t>12 mjeseci</t>
  </si>
  <si>
    <t>Ugovor o nabavi</t>
  </si>
  <si>
    <t xml:space="preserve">15800000    </t>
  </si>
  <si>
    <t>8.</t>
  </si>
  <si>
    <t>Usluge promidžbe i informiranja</t>
  </si>
  <si>
    <t>Zdravstvene i veterinarske usluge</t>
  </si>
  <si>
    <t>64216200</t>
  </si>
  <si>
    <t>33700000</t>
  </si>
  <si>
    <t>PLAN NABAVE ZA 2026. GODINU</t>
  </si>
  <si>
    <t>Donosi se plan nabave roba, radova i usluga Doma za starije osobe Petrinja za poslovnu godinu 2026.</t>
  </si>
  <si>
    <t xml:space="preserve"> 1/26</t>
  </si>
  <si>
    <t xml:space="preserve"> 2/26</t>
  </si>
  <si>
    <t xml:space="preserve"> 3/26</t>
  </si>
  <si>
    <t>OP 4/26</t>
  </si>
  <si>
    <t>01. - 12.2026</t>
  </si>
  <si>
    <t>01 -12.2026.</t>
  </si>
  <si>
    <t>ugovor/narudžbenica</t>
  </si>
  <si>
    <t>1.10.2026.-31.9.2027.</t>
  </si>
  <si>
    <t>1.10.2026. -1.10.2027.</t>
  </si>
  <si>
    <t>Telefonske usluge, interneta, pošte</t>
  </si>
  <si>
    <t>17/26.</t>
  </si>
  <si>
    <t>18/26.</t>
  </si>
  <si>
    <t>01.-12.2026</t>
  </si>
  <si>
    <t>01.- 12.2026</t>
  </si>
  <si>
    <t>01. -12.2026.</t>
  </si>
  <si>
    <t>01.-12.2026.</t>
  </si>
  <si>
    <t>Plan nabave za 2026. godinu biti će objavljen na internetskim stranicama Doma za starije osobe Petrinja.</t>
  </si>
  <si>
    <t>plan za 2026.g.</t>
  </si>
  <si>
    <t xml:space="preserve">Vrsta postupka </t>
  </si>
  <si>
    <t>Provodi drugi naručitelj</t>
  </si>
  <si>
    <t>Financiranje iz Eu</t>
  </si>
  <si>
    <t>Evidencijski broj</t>
  </si>
  <si>
    <t>Redni broj</t>
  </si>
  <si>
    <t>KLASA: 400-08-25-01/02</t>
  </si>
  <si>
    <t>URBROJ: 2176-119/04-25-1</t>
  </si>
  <si>
    <t>Petrinja, 11. prosinca 2025. godine</t>
  </si>
  <si>
    <t>Plan nabave za 2026. godinu stupa na snagu danom donošenja.</t>
  </si>
  <si>
    <t>Za realizaciju Plana nabave sredstva su osigurana u Financijskom planu za 2026. godinu.</t>
  </si>
  <si>
    <t>Na temelju članka 28. Zakona o javnoj nabavi (NN 120/16 i 114/22), Upravno vijeće Doma za starije  osobe Petrinja donosi sljedeću Odluku o usvajanju plana nabave za 2026. godinu.</t>
  </si>
  <si>
    <t>OP 5/26</t>
  </si>
  <si>
    <t xml:space="preserve"> III kvartal</t>
  </si>
  <si>
    <t xml:space="preserve">   6/26</t>
  </si>
  <si>
    <t>OP  7/26</t>
  </si>
  <si>
    <t>8/26.</t>
  </si>
  <si>
    <t>9/26</t>
  </si>
  <si>
    <t>10/26</t>
  </si>
  <si>
    <t xml:space="preserve"> 11/26</t>
  </si>
  <si>
    <t>15/26</t>
  </si>
  <si>
    <t>14/26</t>
  </si>
  <si>
    <t>12/26</t>
  </si>
  <si>
    <t>13/26</t>
  </si>
  <si>
    <t>16/26.</t>
  </si>
  <si>
    <t>Ravnatelj</t>
  </si>
  <si>
    <t>Damir Borić dipl.oec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</si>
</sst>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\ _k_n_-;\-* #,##0\ _k_n_-;_-* &quot;-&quot;??\ _k_n_-;_-@_-"/>
    <numFmt numFmtId="166" formatCode="#,##0.00\ [$€-1];[Red]\-#,##0.00\ [$€-1]"/>
    <numFmt numFmtId="167" formatCode="_-* #,##0.00\ [$€-1]_-;\-* #,##0.00\ [$€-1]_-;_-* &quot;-&quot;??\ [$€-1]_-;_-@_-"/>
    <numFmt numFmtId="168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164" fontId="0" fillId="0" borderId="0" xfId="1" applyFont="1" applyAlignment="1">
      <alignment horizontal="right"/>
    </xf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/>
    <xf numFmtId="164" fontId="0" fillId="0" borderId="0" xfId="1" applyFont="1" applyFill="1"/>
    <xf numFmtId="0" fontId="2" fillId="0" borderId="4" xfId="0" applyFont="1" applyBorder="1"/>
    <xf numFmtId="0" fontId="2" fillId="0" borderId="5" xfId="1" applyNumberFormat="1" applyFont="1" applyFill="1" applyBorder="1" applyAlignment="1">
      <alignment horizontal="left"/>
    </xf>
    <xf numFmtId="0" fontId="2" fillId="0" borderId="4" xfId="1" applyNumberFormat="1" applyFont="1" applyFill="1" applyBorder="1" applyAlignment="1"/>
    <xf numFmtId="0" fontId="0" fillId="0" borderId="4" xfId="0" applyBorder="1"/>
    <xf numFmtId="0" fontId="0" fillId="0" borderId="6" xfId="0" applyBorder="1"/>
    <xf numFmtId="164" fontId="2" fillId="0" borderId="4" xfId="1" applyFont="1" applyFill="1" applyBorder="1" applyAlignment="1"/>
    <xf numFmtId="165" fontId="4" fillId="0" borderId="7" xfId="1" applyNumberFormat="1" applyFont="1" applyFill="1" applyBorder="1" applyAlignment="1">
      <alignment horizontal="right"/>
    </xf>
    <xf numFmtId="0" fontId="4" fillId="0" borderId="7" xfId="0" applyFont="1" applyBorder="1"/>
    <xf numFmtId="164" fontId="4" fillId="0" borderId="7" xfId="1" applyFont="1" applyFill="1" applyBorder="1" applyAlignment="1">
      <alignment horizontal="right"/>
    </xf>
    <xf numFmtId="44" fontId="4" fillId="0" borderId="7" xfId="1" applyNumberFormat="1" applyFont="1" applyFill="1" applyBorder="1"/>
    <xf numFmtId="0" fontId="5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5" fontId="4" fillId="0" borderId="6" xfId="1" applyNumberFormat="1" applyFont="1" applyFill="1" applyBorder="1"/>
    <xf numFmtId="0" fontId="4" fillId="0" borderId="6" xfId="0" applyFont="1" applyBorder="1"/>
    <xf numFmtId="44" fontId="4" fillId="0" borderId="6" xfId="1" applyNumberFormat="1" applyFont="1" applyFill="1" applyBorder="1"/>
    <xf numFmtId="0" fontId="5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165" fontId="4" fillId="0" borderId="8" xfId="1" applyNumberFormat="1" applyFont="1" applyFill="1" applyBorder="1"/>
    <xf numFmtId="0" fontId="4" fillId="0" borderId="8" xfId="0" applyFont="1" applyBorder="1"/>
    <xf numFmtId="44" fontId="4" fillId="0" borderId="8" xfId="1" applyNumberFormat="1" applyFont="1" applyFill="1" applyBorder="1"/>
    <xf numFmtId="0" fontId="5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5" fontId="4" fillId="0" borderId="7" xfId="1" applyNumberFormat="1" applyFont="1" applyFill="1" applyBorder="1"/>
    <xf numFmtId="16" fontId="4" fillId="0" borderId="7" xfId="0" applyNumberFormat="1" applyFont="1" applyBorder="1"/>
    <xf numFmtId="44" fontId="0" fillId="0" borderId="0" xfId="0" applyNumberFormat="1"/>
    <xf numFmtId="164" fontId="0" fillId="0" borderId="0" xfId="0" applyNumberFormat="1"/>
    <xf numFmtId="16" fontId="4" fillId="0" borderId="6" xfId="0" applyNumberFormat="1" applyFont="1" applyBorder="1"/>
    <xf numFmtId="164" fontId="4" fillId="0" borderId="6" xfId="1" applyFont="1" applyFill="1" applyBorder="1" applyAlignment="1">
      <alignment horizontal="right"/>
    </xf>
    <xf numFmtId="16" fontId="4" fillId="0" borderId="8" xfId="0" applyNumberFormat="1" applyFont="1" applyBorder="1"/>
    <xf numFmtId="164" fontId="4" fillId="0" borderId="8" xfId="1" applyFont="1" applyFill="1" applyBorder="1" applyAlignment="1">
      <alignment horizontal="right"/>
    </xf>
    <xf numFmtId="164" fontId="0" fillId="0" borderId="0" xfId="1" applyFont="1" applyFill="1" applyBorder="1"/>
    <xf numFmtId="17" fontId="4" fillId="0" borderId="8" xfId="0" applyNumberFormat="1" applyFont="1" applyBorder="1" applyAlignment="1">
      <alignment horizontal="left"/>
    </xf>
    <xf numFmtId="17" fontId="4" fillId="0" borderId="7" xfId="0" applyNumberFormat="1" applyFont="1" applyBorder="1" applyAlignment="1">
      <alignment horizontal="left"/>
    </xf>
    <xf numFmtId="17" fontId="4" fillId="0" borderId="6" xfId="0" applyNumberFormat="1" applyFont="1" applyBorder="1" applyAlignment="1">
      <alignment horizontal="left"/>
    </xf>
    <xf numFmtId="165" fontId="4" fillId="0" borderId="9" xfId="1" applyNumberFormat="1" applyFont="1" applyFill="1" applyBorder="1"/>
    <xf numFmtId="0" fontId="4" fillId="0" borderId="9" xfId="0" applyFont="1" applyBorder="1"/>
    <xf numFmtId="44" fontId="4" fillId="0" borderId="9" xfId="1" applyNumberFormat="1" applyFont="1" applyFill="1" applyBorder="1"/>
    <xf numFmtId="0" fontId="5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5" fontId="4" fillId="0" borderId="10" xfId="1" applyNumberFormat="1" applyFont="1" applyFill="1" applyBorder="1"/>
    <xf numFmtId="0" fontId="4" fillId="0" borderId="10" xfId="0" applyFont="1" applyBorder="1"/>
    <xf numFmtId="44" fontId="4" fillId="0" borderId="10" xfId="1" applyNumberFormat="1" applyFont="1" applyFill="1" applyBorder="1" applyAlignment="1">
      <alignment horizontal="right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4" fontId="4" fillId="0" borderId="10" xfId="1" applyNumberFormat="1" applyFont="1" applyFill="1" applyBorder="1"/>
    <xf numFmtId="164" fontId="0" fillId="0" borderId="0" xfId="1" applyFont="1" applyFill="1" applyAlignment="1">
      <alignment horizontal="right"/>
    </xf>
    <xf numFmtId="164" fontId="4" fillId="0" borderId="0" xfId="1" applyFont="1" applyBorder="1" applyAlignment="1">
      <alignment horizontal="right"/>
    </xf>
    <xf numFmtId="44" fontId="4" fillId="0" borderId="0" xfId="1" applyNumberFormat="1" applyFont="1" applyFill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0" fillId="2" borderId="0" xfId="0" applyFill="1"/>
    <xf numFmtId="164" fontId="0" fillId="0" borderId="0" xfId="1" applyFont="1" applyBorder="1" applyAlignment="1">
      <alignment horizontal="right"/>
    </xf>
    <xf numFmtId="164" fontId="0" fillId="0" borderId="0" xfId="1" applyFont="1" applyBorder="1"/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0" fillId="0" borderId="0" xfId="0" applyAlignment="1">
      <alignment horizontal="center" vertical="top" wrapText="1"/>
    </xf>
    <xf numFmtId="165" fontId="4" fillId="0" borderId="0" xfId="1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164" fontId="4" fillId="0" borderId="0" xfId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/>
    </xf>
    <xf numFmtId="44" fontId="4" fillId="0" borderId="0" xfId="1" applyNumberFormat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6" fontId="4" fillId="0" borderId="0" xfId="1" applyNumberFormat="1" applyFont="1" applyFill="1" applyBorder="1" applyAlignment="1">
      <alignment horizontal="right" vertical="center"/>
    </xf>
    <xf numFmtId="44" fontId="4" fillId="0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NumberFormat="1" applyFont="1" applyFill="1" applyBorder="1" applyAlignment="1">
      <alignment horizontal="right" vertical="center"/>
    </xf>
    <xf numFmtId="44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center" vertical="center"/>
    </xf>
    <xf numFmtId="168" fontId="4" fillId="0" borderId="0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164" fontId="4" fillId="0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1" applyNumberFormat="1" applyFont="1" applyFill="1" applyBorder="1" applyAlignment="1">
      <alignment horizontal="center" vertical="center"/>
    </xf>
    <xf numFmtId="164" fontId="6" fillId="0" borderId="17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167" fontId="4" fillId="0" borderId="12" xfId="1" applyNumberFormat="1" applyFont="1" applyFill="1" applyBorder="1" applyAlignment="1">
      <alignment horizontal="center" vertical="center"/>
    </xf>
    <xf numFmtId="166" fontId="4" fillId="0" borderId="12" xfId="1" applyNumberFormat="1" applyFont="1" applyFill="1" applyBorder="1" applyAlignment="1">
      <alignment horizontal="right" vertical="center"/>
    </xf>
    <xf numFmtId="44" fontId="4" fillId="0" borderId="1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 vertical="center"/>
    </xf>
    <xf numFmtId="168" fontId="4" fillId="0" borderId="17" xfId="1" applyNumberFormat="1" applyFont="1" applyFill="1" applyBorder="1" applyAlignment="1">
      <alignment horizontal="center" vertical="center"/>
    </xf>
    <xf numFmtId="167" fontId="4" fillId="0" borderId="17" xfId="1" applyNumberFormat="1" applyFont="1" applyFill="1" applyBorder="1" applyAlignment="1">
      <alignment horizontal="right" vertical="center"/>
    </xf>
    <xf numFmtId="44" fontId="4" fillId="0" borderId="17" xfId="1" applyNumberFormat="1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4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2"/>
  <sheetViews>
    <sheetView tabSelected="1" view="pageLayout" zoomScaleNormal="81" workbookViewId="0">
      <selection activeCell="K105" sqref="K105"/>
    </sheetView>
  </sheetViews>
  <sheetFormatPr defaultRowHeight="15" x14ac:dyDescent="0.25"/>
  <cols>
    <col min="1" max="1" width="6.140625" customWidth="1"/>
    <col min="2" max="2" width="11.28515625" style="4" customWidth="1"/>
    <col min="3" max="3" width="37" style="3" customWidth="1"/>
    <col min="4" max="4" width="16.28515625" style="76" customWidth="1"/>
    <col min="5" max="5" width="13.42578125" style="1" customWidth="1"/>
    <col min="6" max="6" width="19.7109375" style="1" customWidth="1"/>
    <col min="7" max="7" width="19.5703125" bestFit="1" customWidth="1"/>
    <col min="8" max="8" width="7.5703125" customWidth="1"/>
    <col min="9" max="9" width="18.5703125" customWidth="1"/>
    <col min="10" max="10" width="14.5703125" style="3" customWidth="1"/>
    <col min="11" max="11" width="21.42578125" style="4" customWidth="1"/>
    <col min="12" max="12" width="16.7109375" style="2" hidden="1" customWidth="1"/>
    <col min="13" max="13" width="16.7109375" hidden="1" customWidth="1"/>
    <col min="14" max="14" width="8.85546875" customWidth="1"/>
    <col min="15" max="15" width="11.140625" customWidth="1"/>
  </cols>
  <sheetData>
    <row r="1" spans="1:15" ht="14.45" customHeight="1" x14ac:dyDescent="0.25">
      <c r="A1" s="134" t="s">
        <v>170</v>
      </c>
      <c r="B1" s="135"/>
      <c r="C1" s="136"/>
      <c r="D1"/>
    </row>
    <row r="2" spans="1:15" ht="14.45" customHeight="1" x14ac:dyDescent="0.25">
      <c r="A2" s="134" t="s">
        <v>1</v>
      </c>
      <c r="B2" s="135"/>
      <c r="C2" s="136"/>
      <c r="D2"/>
    </row>
    <row r="3" spans="1:15" ht="14.45" customHeight="1" x14ac:dyDescent="0.25">
      <c r="A3" s="137" t="s">
        <v>206</v>
      </c>
      <c r="B3" s="137"/>
      <c r="C3" s="137"/>
      <c r="D3"/>
    </row>
    <row r="4" spans="1:15" ht="6.75" customHeight="1" x14ac:dyDescent="0.25">
      <c r="D4"/>
    </row>
    <row r="5" spans="1:15" ht="14.45" customHeight="1" x14ac:dyDescent="0.25">
      <c r="A5" s="157" t="s">
        <v>204</v>
      </c>
      <c r="B5" s="157"/>
      <c r="C5" s="157"/>
      <c r="D5"/>
    </row>
    <row r="6" spans="1:15" ht="14.45" customHeight="1" x14ac:dyDescent="0.25">
      <c r="A6" s="157" t="s">
        <v>205</v>
      </c>
      <c r="B6" s="157"/>
      <c r="C6" s="157"/>
      <c r="D6"/>
    </row>
    <row r="7" spans="1:15" ht="14.45" customHeight="1" x14ac:dyDescent="0.25">
      <c r="A7" s="3"/>
      <c r="B7" s="3"/>
      <c r="D7"/>
    </row>
    <row r="8" spans="1:15" ht="15.75" customHeight="1" x14ac:dyDescent="0.25">
      <c r="A8" s="139" t="s">
        <v>209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ht="19.149999999999999" customHeight="1" x14ac:dyDescent="0.25">
      <c r="A9" s="5"/>
      <c r="B9" s="78"/>
      <c r="C9" s="81"/>
      <c r="D9" s="5"/>
      <c r="E9" s="5"/>
      <c r="F9" s="86"/>
      <c r="G9" s="5"/>
      <c r="H9" s="5"/>
      <c r="I9" s="5"/>
      <c r="J9" s="5"/>
      <c r="K9" s="78"/>
    </row>
    <row r="10" spans="1:15" ht="14.45" customHeight="1" x14ac:dyDescent="0.25">
      <c r="A10" s="140" t="s">
        <v>179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ht="14.45" customHeight="1" x14ac:dyDescent="0.35">
      <c r="A11" s="6"/>
      <c r="B11" s="6"/>
      <c r="C11" s="85"/>
      <c r="D11" s="6"/>
      <c r="E11" s="7"/>
      <c r="F11" s="7"/>
      <c r="G11" s="6"/>
      <c r="H11" s="6"/>
      <c r="I11" s="6"/>
      <c r="J11" s="6"/>
      <c r="K11" s="6"/>
    </row>
    <row r="12" spans="1:15" ht="14.45" customHeight="1" x14ac:dyDescent="0.25">
      <c r="A12" t="s">
        <v>180</v>
      </c>
      <c r="D12"/>
      <c r="E12"/>
      <c r="F12" s="87"/>
      <c r="G12" s="9"/>
      <c r="H12" s="9"/>
      <c r="I12" s="9"/>
      <c r="J12" s="9"/>
      <c r="K12" s="70"/>
    </row>
    <row r="13" spans="1:15" ht="18.75" customHeight="1" x14ac:dyDescent="0.25">
      <c r="A13" t="s">
        <v>4</v>
      </c>
      <c r="D13"/>
      <c r="E13"/>
      <c r="F13" s="87"/>
      <c r="G13" s="9"/>
      <c r="H13" s="9"/>
      <c r="I13" s="9"/>
      <c r="J13" s="9"/>
      <c r="K13" s="70"/>
    </row>
    <row r="14" spans="1:15" ht="14.45" customHeight="1" thickBot="1" x14ac:dyDescent="0.3">
      <c r="D14"/>
      <c r="E14"/>
      <c r="F14" s="87"/>
      <c r="G14" s="9"/>
      <c r="H14" s="9"/>
      <c r="I14" s="9"/>
      <c r="J14" s="9"/>
      <c r="K14" s="70"/>
    </row>
    <row r="15" spans="1:15" ht="14.65" customHeight="1" x14ac:dyDescent="0.25">
      <c r="A15" s="153" t="s">
        <v>203</v>
      </c>
      <c r="B15" s="150" t="s">
        <v>202</v>
      </c>
      <c r="C15" s="141" t="s">
        <v>7</v>
      </c>
      <c r="D15" s="107" t="s">
        <v>130</v>
      </c>
      <c r="E15" s="108" t="s">
        <v>9</v>
      </c>
      <c r="F15" s="108" t="s">
        <v>10</v>
      </c>
      <c r="G15" s="141" t="s">
        <v>199</v>
      </c>
      <c r="H15" s="106" t="s">
        <v>12</v>
      </c>
      <c r="I15" s="106" t="s">
        <v>13</v>
      </c>
      <c r="J15" s="141" t="s">
        <v>14</v>
      </c>
      <c r="K15" s="106" t="s">
        <v>15</v>
      </c>
      <c r="L15" s="109"/>
      <c r="M15" s="110"/>
      <c r="N15" s="144" t="s">
        <v>200</v>
      </c>
      <c r="O15" s="147" t="s">
        <v>201</v>
      </c>
    </row>
    <row r="16" spans="1:15" ht="14.65" customHeight="1" x14ac:dyDescent="0.25">
      <c r="A16" s="154"/>
      <c r="B16" s="151"/>
      <c r="C16" s="142"/>
      <c r="D16" s="91" t="s">
        <v>131</v>
      </c>
      <c r="E16" s="92" t="s">
        <v>18</v>
      </c>
      <c r="F16" s="92" t="s">
        <v>19</v>
      </c>
      <c r="G16" s="142"/>
      <c r="H16" s="90" t="s">
        <v>21</v>
      </c>
      <c r="I16" s="90" t="s">
        <v>22</v>
      </c>
      <c r="J16" s="142"/>
      <c r="K16" s="90" t="s">
        <v>24</v>
      </c>
      <c r="L16" s="82"/>
      <c r="M16" s="93"/>
      <c r="N16" s="145"/>
      <c r="O16" s="148"/>
    </row>
    <row r="17" spans="1:15" ht="14.65" customHeight="1" thickBot="1" x14ac:dyDescent="0.3">
      <c r="A17" s="155"/>
      <c r="B17" s="152"/>
      <c r="C17" s="143"/>
      <c r="D17" s="112" t="s">
        <v>132</v>
      </c>
      <c r="E17" s="113" t="s">
        <v>25</v>
      </c>
      <c r="F17" s="113" t="s">
        <v>198</v>
      </c>
      <c r="G17" s="143"/>
      <c r="H17" s="111" t="s">
        <v>27</v>
      </c>
      <c r="I17" s="111" t="s">
        <v>28</v>
      </c>
      <c r="J17" s="143"/>
      <c r="K17" s="111" t="s">
        <v>29</v>
      </c>
      <c r="L17" s="114" t="s">
        <v>30</v>
      </c>
      <c r="M17" s="115"/>
      <c r="N17" s="146"/>
      <c r="O17" s="149"/>
    </row>
    <row r="18" spans="1:15" ht="14.25" customHeight="1" thickBot="1" x14ac:dyDescent="0.3">
      <c r="A18" s="116" t="s">
        <v>125</v>
      </c>
      <c r="B18" s="110" t="s">
        <v>181</v>
      </c>
      <c r="C18" s="117" t="s">
        <v>135</v>
      </c>
      <c r="D18" s="118" t="s">
        <v>136</v>
      </c>
      <c r="E18" s="119">
        <v>8000</v>
      </c>
      <c r="F18" s="120">
        <v>10000</v>
      </c>
      <c r="G18" s="121" t="s">
        <v>121</v>
      </c>
      <c r="H18" s="110" t="s">
        <v>119</v>
      </c>
      <c r="I18" s="110" t="s">
        <v>187</v>
      </c>
      <c r="J18" s="110" t="s">
        <v>122</v>
      </c>
      <c r="K18" s="110" t="s">
        <v>185</v>
      </c>
      <c r="L18" s="109"/>
      <c r="M18" s="110"/>
      <c r="N18" s="110"/>
      <c r="O18" s="122"/>
    </row>
    <row r="19" spans="1:15" ht="0.75" customHeight="1" x14ac:dyDescent="0.25">
      <c r="A19" s="116" t="s">
        <v>126</v>
      </c>
      <c r="B19" s="93"/>
      <c r="C19" s="94"/>
      <c r="D19" s="95"/>
      <c r="E19" s="82"/>
      <c r="F19" s="96"/>
      <c r="G19" s="97"/>
      <c r="H19" s="93"/>
      <c r="I19" s="93"/>
      <c r="J19" s="93"/>
      <c r="K19" s="93"/>
      <c r="L19" s="82"/>
      <c r="M19" s="93"/>
      <c r="N19" s="93"/>
      <c r="O19" s="124"/>
    </row>
    <row r="20" spans="1:15" ht="14.25" customHeight="1" x14ac:dyDescent="0.25">
      <c r="A20" s="123" t="s">
        <v>126</v>
      </c>
      <c r="B20" s="93" t="s">
        <v>182</v>
      </c>
      <c r="C20" s="94" t="s">
        <v>137</v>
      </c>
      <c r="D20" s="95" t="s">
        <v>138</v>
      </c>
      <c r="E20" s="98">
        <v>14400</v>
      </c>
      <c r="F20" s="96">
        <v>18000</v>
      </c>
      <c r="G20" s="97" t="s">
        <v>121</v>
      </c>
      <c r="H20" s="93" t="s">
        <v>119</v>
      </c>
      <c r="I20" s="93" t="s">
        <v>187</v>
      </c>
      <c r="J20" s="93" t="s">
        <v>122</v>
      </c>
      <c r="K20" s="99" t="s">
        <v>194</v>
      </c>
      <c r="L20" s="82"/>
      <c r="M20" s="93"/>
      <c r="N20" s="93"/>
      <c r="O20" s="124"/>
    </row>
    <row r="21" spans="1:15" ht="14.25" customHeight="1" x14ac:dyDescent="0.25">
      <c r="A21" s="123" t="s">
        <v>127</v>
      </c>
      <c r="B21" s="93" t="s">
        <v>183</v>
      </c>
      <c r="C21" s="94" t="s">
        <v>139</v>
      </c>
      <c r="D21" s="95" t="s">
        <v>178</v>
      </c>
      <c r="E21" s="98">
        <v>17600</v>
      </c>
      <c r="F21" s="96">
        <v>22000</v>
      </c>
      <c r="G21" s="97" t="s">
        <v>121</v>
      </c>
      <c r="H21" s="93" t="s">
        <v>119</v>
      </c>
      <c r="I21" s="93" t="s">
        <v>187</v>
      </c>
      <c r="J21" s="93" t="s">
        <v>122</v>
      </c>
      <c r="K21" s="93" t="s">
        <v>186</v>
      </c>
      <c r="L21" s="82"/>
      <c r="M21" s="93"/>
      <c r="N21" s="93"/>
      <c r="O21" s="124"/>
    </row>
    <row r="22" spans="1:15" ht="15.75" customHeight="1" x14ac:dyDescent="0.25">
      <c r="A22" s="123" t="s">
        <v>128</v>
      </c>
      <c r="B22" s="93" t="s">
        <v>184</v>
      </c>
      <c r="C22" s="94" t="s">
        <v>140</v>
      </c>
      <c r="D22" s="95" t="s">
        <v>173</v>
      </c>
      <c r="E22" s="98">
        <v>320000</v>
      </c>
      <c r="F22" s="96">
        <v>400000</v>
      </c>
      <c r="G22" s="97" t="s">
        <v>133</v>
      </c>
      <c r="H22" s="93" t="s">
        <v>120</v>
      </c>
      <c r="I22" s="93" t="s">
        <v>172</v>
      </c>
      <c r="J22" s="93" t="s">
        <v>134</v>
      </c>
      <c r="K22" s="93" t="s">
        <v>171</v>
      </c>
      <c r="L22" s="82"/>
      <c r="M22" s="93"/>
      <c r="N22" s="93"/>
      <c r="O22" s="124"/>
    </row>
    <row r="23" spans="1:15" ht="0.75" hidden="1" customHeight="1" x14ac:dyDescent="0.25">
      <c r="A23" s="123"/>
      <c r="B23" s="93"/>
      <c r="C23" s="94"/>
      <c r="D23" s="95"/>
      <c r="E23" s="82"/>
      <c r="F23" s="100"/>
      <c r="G23" s="97"/>
      <c r="H23" s="93"/>
      <c r="I23" s="93"/>
      <c r="J23" s="93"/>
      <c r="K23" s="93"/>
      <c r="L23" s="82"/>
      <c r="M23" s="93"/>
      <c r="N23" s="93"/>
      <c r="O23" s="124"/>
    </row>
    <row r="24" spans="1:15" ht="14.65" customHeight="1" x14ac:dyDescent="0.25">
      <c r="A24" s="123" t="s">
        <v>129</v>
      </c>
      <c r="B24" s="102" t="s">
        <v>210</v>
      </c>
      <c r="C24" s="94" t="s">
        <v>62</v>
      </c>
      <c r="D24" s="95" t="s">
        <v>141</v>
      </c>
      <c r="E24" s="98">
        <v>56000</v>
      </c>
      <c r="F24" s="103">
        <v>70000</v>
      </c>
      <c r="G24" s="97" t="s">
        <v>118</v>
      </c>
      <c r="H24" s="93" t="s">
        <v>119</v>
      </c>
      <c r="I24" s="93" t="s">
        <v>123</v>
      </c>
      <c r="J24" s="93" t="s">
        <v>211</v>
      </c>
      <c r="K24" s="93" t="s">
        <v>188</v>
      </c>
      <c r="L24" s="82"/>
      <c r="M24" s="93"/>
      <c r="N24" s="93"/>
      <c r="O24" s="124"/>
    </row>
    <row r="25" spans="1:15" ht="0.75" customHeight="1" x14ac:dyDescent="0.25">
      <c r="A25" s="123"/>
      <c r="B25" s="93"/>
      <c r="C25" s="94"/>
      <c r="D25" s="95"/>
      <c r="E25" s="82"/>
      <c r="F25" s="100"/>
      <c r="G25" s="97"/>
      <c r="H25" s="93"/>
      <c r="I25" s="93"/>
      <c r="J25" s="93"/>
      <c r="K25" s="93"/>
      <c r="L25" s="82">
        <f>650000+13000+1170000+10000</f>
        <v>1843000</v>
      </c>
      <c r="M25" s="93"/>
      <c r="N25" s="93"/>
      <c r="O25" s="124"/>
    </row>
    <row r="26" spans="1:15" ht="14.25" hidden="1" customHeight="1" x14ac:dyDescent="0.25">
      <c r="A26" s="123"/>
      <c r="B26" s="93"/>
      <c r="C26" s="94"/>
      <c r="D26" s="95"/>
      <c r="E26" s="82"/>
      <c r="F26" s="100"/>
      <c r="G26" s="97"/>
      <c r="H26" s="93"/>
      <c r="I26" s="93"/>
      <c r="J26" s="93"/>
      <c r="K26" s="93"/>
      <c r="L26" s="82"/>
      <c r="M26" s="93"/>
      <c r="N26" s="93"/>
      <c r="O26" s="124"/>
    </row>
    <row r="27" spans="1:15" ht="13.5" hidden="1" customHeight="1" x14ac:dyDescent="0.25">
      <c r="A27" s="123"/>
      <c r="B27" s="93"/>
      <c r="C27" s="94"/>
      <c r="D27" s="95"/>
      <c r="E27" s="82"/>
      <c r="F27" s="100"/>
      <c r="G27" s="97"/>
      <c r="H27" s="93"/>
      <c r="I27" s="93"/>
      <c r="J27" s="93"/>
      <c r="K27" s="93"/>
      <c r="L27" s="82"/>
      <c r="M27" s="101"/>
      <c r="N27" s="93"/>
      <c r="O27" s="124"/>
    </row>
    <row r="28" spans="1:15" ht="14.25" hidden="1" customHeight="1" x14ac:dyDescent="0.25">
      <c r="A28" s="123"/>
      <c r="B28" s="93"/>
      <c r="C28" s="94"/>
      <c r="D28" s="95" t="s">
        <v>124</v>
      </c>
      <c r="E28" s="82"/>
      <c r="F28" s="100"/>
      <c r="G28" s="97"/>
      <c r="H28" s="93" t="s">
        <v>120</v>
      </c>
      <c r="I28" s="93"/>
      <c r="J28" s="93"/>
      <c r="K28" s="93"/>
      <c r="L28" s="82"/>
      <c r="M28" s="93"/>
      <c r="N28" s="93"/>
      <c r="O28" s="124"/>
    </row>
    <row r="29" spans="1:15" ht="14.25" hidden="1" customHeight="1" x14ac:dyDescent="0.25">
      <c r="A29" s="123"/>
      <c r="B29" s="93"/>
      <c r="C29" s="94"/>
      <c r="D29" s="95"/>
      <c r="E29" s="82"/>
      <c r="F29" s="100"/>
      <c r="G29" s="97"/>
      <c r="H29" s="93"/>
      <c r="I29" s="93"/>
      <c r="J29" s="93"/>
      <c r="K29" s="93"/>
      <c r="L29" s="82"/>
      <c r="M29" s="93"/>
      <c r="N29" s="93"/>
      <c r="O29" s="124"/>
    </row>
    <row r="30" spans="1:15" ht="14.25" hidden="1" customHeight="1" x14ac:dyDescent="0.25">
      <c r="A30" s="123"/>
      <c r="B30" s="93"/>
      <c r="C30" s="94"/>
      <c r="D30" s="95"/>
      <c r="E30" s="82"/>
      <c r="F30" s="100"/>
      <c r="G30" s="97"/>
      <c r="H30" s="93"/>
      <c r="I30" s="93"/>
      <c r="J30" s="93"/>
      <c r="K30" s="93"/>
      <c r="L30" s="82"/>
      <c r="M30" s="93"/>
      <c r="N30" s="93"/>
      <c r="O30" s="124"/>
    </row>
    <row r="31" spans="1:15" ht="14.25" hidden="1" customHeight="1" x14ac:dyDescent="0.25">
      <c r="A31" s="123"/>
      <c r="B31" s="93"/>
      <c r="C31" s="94"/>
      <c r="D31" s="95"/>
      <c r="E31" s="82"/>
      <c r="F31" s="100"/>
      <c r="G31" s="97"/>
      <c r="H31" s="93"/>
      <c r="I31" s="93"/>
      <c r="J31" s="93"/>
      <c r="K31" s="93"/>
      <c r="L31" s="82"/>
      <c r="M31" s="93"/>
      <c r="N31" s="93"/>
      <c r="O31" s="124"/>
    </row>
    <row r="32" spans="1:15" ht="14.25" hidden="1" customHeight="1" x14ac:dyDescent="0.25">
      <c r="A32" s="123"/>
      <c r="B32" s="93"/>
      <c r="C32" s="94"/>
      <c r="D32" s="95"/>
      <c r="E32" s="82"/>
      <c r="F32" s="100"/>
      <c r="G32" s="97"/>
      <c r="H32" s="93"/>
      <c r="I32" s="93"/>
      <c r="J32" s="93"/>
      <c r="K32" s="93"/>
      <c r="L32" s="82"/>
      <c r="M32" s="101"/>
      <c r="N32" s="93"/>
      <c r="O32" s="124"/>
    </row>
    <row r="33" spans="1:15" ht="14.25" hidden="1" customHeight="1" x14ac:dyDescent="0.25">
      <c r="A33" s="123"/>
      <c r="B33" s="93"/>
      <c r="C33" s="94"/>
      <c r="D33" s="95"/>
      <c r="E33" s="82"/>
      <c r="F33" s="100"/>
      <c r="G33" s="97"/>
      <c r="H33" s="93"/>
      <c r="I33" s="93"/>
      <c r="J33" s="93"/>
      <c r="K33" s="93"/>
      <c r="L33" s="82"/>
      <c r="M33" s="93"/>
      <c r="N33" s="93"/>
      <c r="O33" s="124"/>
    </row>
    <row r="34" spans="1:15" ht="14.25" hidden="1" customHeight="1" x14ac:dyDescent="0.25">
      <c r="A34" s="123"/>
      <c r="B34" s="93"/>
      <c r="C34" s="94"/>
      <c r="D34" s="95"/>
      <c r="E34" s="82"/>
      <c r="F34" s="100"/>
      <c r="G34" s="97"/>
      <c r="H34" s="93"/>
      <c r="I34" s="93"/>
      <c r="J34" s="93"/>
      <c r="K34" s="93"/>
      <c r="L34" s="82"/>
      <c r="M34" s="93"/>
      <c r="N34" s="93"/>
      <c r="O34" s="124"/>
    </row>
    <row r="35" spans="1:15" ht="14.25" hidden="1" customHeight="1" x14ac:dyDescent="0.25">
      <c r="A35" s="123"/>
      <c r="B35" s="93"/>
      <c r="C35" s="94"/>
      <c r="D35" s="95"/>
      <c r="E35" s="82"/>
      <c r="F35" s="100"/>
      <c r="G35" s="97"/>
      <c r="H35" s="93"/>
      <c r="I35" s="93"/>
      <c r="J35" s="93"/>
      <c r="K35" s="93"/>
      <c r="L35" s="83" t="e">
        <f>L47-#REF!</f>
        <v>#REF!</v>
      </c>
      <c r="M35" s="93"/>
      <c r="N35" s="93"/>
      <c r="O35" s="124"/>
    </row>
    <row r="36" spans="1:15" ht="14.25" hidden="1" customHeight="1" x14ac:dyDescent="0.25">
      <c r="A36" s="123"/>
      <c r="B36" s="93"/>
      <c r="C36" s="94"/>
      <c r="D36" s="95"/>
      <c r="E36" s="82"/>
      <c r="F36" s="100"/>
      <c r="G36" s="97"/>
      <c r="H36" s="93"/>
      <c r="I36" s="93"/>
      <c r="J36" s="102"/>
      <c r="K36" s="93"/>
      <c r="L36" s="82"/>
      <c r="M36" s="93"/>
      <c r="N36" s="93"/>
      <c r="O36" s="124"/>
    </row>
    <row r="37" spans="1:15" ht="14.25" hidden="1" customHeight="1" x14ac:dyDescent="0.25">
      <c r="A37" s="123"/>
      <c r="B37" s="93"/>
      <c r="C37" s="94"/>
      <c r="D37" s="95"/>
      <c r="E37" s="82"/>
      <c r="F37" s="100"/>
      <c r="G37" s="97"/>
      <c r="H37" s="93"/>
      <c r="I37" s="93"/>
      <c r="J37" s="93"/>
      <c r="K37" s="93"/>
      <c r="L37" s="82"/>
      <c r="M37" s="93"/>
      <c r="N37" s="93"/>
      <c r="O37" s="124"/>
    </row>
    <row r="38" spans="1:15" ht="14.25" hidden="1" customHeight="1" x14ac:dyDescent="0.25">
      <c r="A38" s="123"/>
      <c r="B38" s="93"/>
      <c r="C38" s="94"/>
      <c r="D38" s="95"/>
      <c r="E38" s="82"/>
      <c r="F38" s="100"/>
      <c r="G38" s="97"/>
      <c r="H38" s="93"/>
      <c r="I38" s="93"/>
      <c r="J38" s="93"/>
      <c r="K38" s="93"/>
      <c r="L38" s="82"/>
      <c r="M38" s="93"/>
      <c r="N38" s="93"/>
      <c r="O38" s="124"/>
    </row>
    <row r="39" spans="1:15" ht="14.25" hidden="1" customHeight="1" x14ac:dyDescent="0.25">
      <c r="A39" s="123"/>
      <c r="B39" s="93"/>
      <c r="C39" s="94"/>
      <c r="D39" s="95"/>
      <c r="E39" s="82"/>
      <c r="F39" s="100"/>
      <c r="G39" s="97"/>
      <c r="H39" s="93"/>
      <c r="I39" s="93"/>
      <c r="J39" s="93"/>
      <c r="K39" s="93"/>
      <c r="L39" s="82"/>
      <c r="M39" s="93"/>
      <c r="N39" s="93"/>
      <c r="O39" s="124"/>
    </row>
    <row r="40" spans="1:15" ht="14.25" hidden="1" customHeight="1" x14ac:dyDescent="0.25">
      <c r="A40" s="123"/>
      <c r="B40" s="93"/>
      <c r="C40" s="94"/>
      <c r="D40" s="95"/>
      <c r="E40" s="82"/>
      <c r="F40" s="100"/>
      <c r="G40" s="97"/>
      <c r="H40" s="93"/>
      <c r="I40" s="93"/>
      <c r="J40" s="93"/>
      <c r="K40" s="93"/>
      <c r="L40" s="82"/>
      <c r="M40" s="93"/>
      <c r="N40" s="93"/>
      <c r="O40" s="124"/>
    </row>
    <row r="41" spans="1:15" ht="14.25" hidden="1" customHeight="1" x14ac:dyDescent="0.25">
      <c r="A41" s="123"/>
      <c r="B41" s="93"/>
      <c r="C41" s="94"/>
      <c r="D41" s="95"/>
      <c r="E41" s="82"/>
      <c r="F41" s="100"/>
      <c r="G41" s="97"/>
      <c r="H41" s="93"/>
      <c r="I41" s="93"/>
      <c r="J41" s="93"/>
      <c r="K41" s="93"/>
      <c r="L41" s="82"/>
      <c r="M41" s="93"/>
      <c r="N41" s="93"/>
      <c r="O41" s="124"/>
    </row>
    <row r="42" spans="1:15" ht="14.25" hidden="1" customHeight="1" x14ac:dyDescent="0.25">
      <c r="A42" s="123"/>
      <c r="B42" s="93"/>
      <c r="C42" s="94"/>
      <c r="D42" s="95"/>
      <c r="E42" s="82"/>
      <c r="F42" s="100"/>
      <c r="G42" s="97"/>
      <c r="H42" s="93"/>
      <c r="I42" s="93"/>
      <c r="J42" s="93"/>
      <c r="K42" s="93"/>
      <c r="L42" s="82"/>
      <c r="M42" s="93"/>
      <c r="N42" s="93"/>
      <c r="O42" s="124"/>
    </row>
    <row r="43" spans="1:15" ht="14.25" hidden="1" customHeight="1" x14ac:dyDescent="0.25">
      <c r="A43" s="123"/>
      <c r="B43" s="93"/>
      <c r="C43" s="94"/>
      <c r="D43" s="95"/>
      <c r="E43" s="82"/>
      <c r="F43" s="100"/>
      <c r="G43" s="97"/>
      <c r="H43" s="93"/>
      <c r="I43" s="93"/>
      <c r="J43" s="93"/>
      <c r="K43" s="93"/>
      <c r="L43" s="82"/>
      <c r="M43" s="93"/>
      <c r="N43" s="93"/>
      <c r="O43" s="124"/>
    </row>
    <row r="44" spans="1:15" ht="14.25" hidden="1" customHeight="1" x14ac:dyDescent="0.25">
      <c r="A44" s="123"/>
      <c r="B44" s="93"/>
      <c r="C44" s="94"/>
      <c r="D44" s="95"/>
      <c r="E44" s="82"/>
      <c r="F44" s="100"/>
      <c r="G44" s="97"/>
      <c r="H44" s="93"/>
      <c r="I44" s="93"/>
      <c r="J44" s="93"/>
      <c r="K44" s="93"/>
      <c r="L44" s="82"/>
      <c r="M44" s="93"/>
      <c r="N44" s="93"/>
      <c r="O44" s="124"/>
    </row>
    <row r="45" spans="1:15" ht="14.25" hidden="1" customHeight="1" x14ac:dyDescent="0.25">
      <c r="A45" s="123"/>
      <c r="B45" s="93"/>
      <c r="C45" s="94"/>
      <c r="D45" s="95"/>
      <c r="E45" s="82"/>
      <c r="F45" s="100"/>
      <c r="G45" s="97"/>
      <c r="H45" s="93"/>
      <c r="I45" s="93"/>
      <c r="J45" s="93"/>
      <c r="K45" s="93"/>
      <c r="L45" s="82"/>
      <c r="M45" s="93"/>
      <c r="N45" s="93"/>
      <c r="O45" s="124"/>
    </row>
    <row r="46" spans="1:15" ht="14.25" hidden="1" customHeight="1" x14ac:dyDescent="0.25">
      <c r="A46" s="123"/>
      <c r="B46" s="93"/>
      <c r="C46" s="94"/>
      <c r="D46" s="95"/>
      <c r="E46" s="82"/>
      <c r="F46" s="100"/>
      <c r="G46" s="97"/>
      <c r="H46" s="93"/>
      <c r="I46" s="93"/>
      <c r="J46" s="93"/>
      <c r="K46" s="93"/>
      <c r="L46" s="84">
        <f>L48-L47</f>
        <v>1928500</v>
      </c>
      <c r="M46" s="93"/>
      <c r="N46" s="93"/>
      <c r="O46" s="124"/>
    </row>
    <row r="47" spans="1:15" ht="14.25" hidden="1" customHeight="1" x14ac:dyDescent="0.25">
      <c r="A47" s="123"/>
      <c r="B47" s="93"/>
      <c r="C47" s="94"/>
      <c r="D47" s="95"/>
      <c r="E47" s="82"/>
      <c r="F47" s="100"/>
      <c r="G47" s="97"/>
      <c r="H47" s="93"/>
      <c r="I47" s="93"/>
      <c r="J47" s="93"/>
      <c r="K47" s="93"/>
      <c r="L47" s="82">
        <f>F24+F25+F26+F27+F29+F30+F31+F32+F33+F34+F35+F36+F37+F38+F39+F40+F41+F42+F43+F44+F45+F46+F47+F48</f>
        <v>70000</v>
      </c>
      <c r="M47" s="93"/>
      <c r="N47" s="93"/>
      <c r="O47" s="124"/>
    </row>
    <row r="48" spans="1:15" ht="14.25" hidden="1" customHeight="1" x14ac:dyDescent="0.25">
      <c r="A48" s="123"/>
      <c r="B48" s="93"/>
      <c r="C48" s="94"/>
      <c r="D48" s="95"/>
      <c r="E48" s="82"/>
      <c r="F48" s="103"/>
      <c r="G48" s="97"/>
      <c r="H48" s="93"/>
      <c r="I48" s="93"/>
      <c r="J48" s="102"/>
      <c r="K48" s="93"/>
      <c r="L48" s="82">
        <f>680000+1290000+14500+14000</f>
        <v>1998500</v>
      </c>
      <c r="M48" s="101">
        <f>SUM(F24:F48)</f>
        <v>70000</v>
      </c>
      <c r="N48" s="93"/>
      <c r="O48" s="124"/>
    </row>
    <row r="49" spans="1:15" ht="14.25" hidden="1" customHeight="1" x14ac:dyDescent="0.25">
      <c r="A49" s="123"/>
      <c r="B49" s="93"/>
      <c r="C49" s="94"/>
      <c r="D49" s="95"/>
      <c r="E49" s="98"/>
      <c r="F49" s="103"/>
      <c r="G49" s="97"/>
      <c r="H49" s="93"/>
      <c r="I49" s="93"/>
      <c r="J49" s="93"/>
      <c r="K49" s="93"/>
      <c r="L49" s="84" t="e">
        <f>L51-L50</f>
        <v>#REF!</v>
      </c>
      <c r="M49" s="93"/>
      <c r="N49" s="93"/>
      <c r="O49" s="124"/>
    </row>
    <row r="50" spans="1:15" ht="14.65" customHeight="1" x14ac:dyDescent="0.25">
      <c r="A50" s="123" t="s">
        <v>145</v>
      </c>
      <c r="B50" s="93" t="s">
        <v>212</v>
      </c>
      <c r="C50" s="94" t="s">
        <v>64</v>
      </c>
      <c r="D50" s="95" t="s">
        <v>143</v>
      </c>
      <c r="E50" s="98">
        <v>10400</v>
      </c>
      <c r="F50" s="103">
        <v>13000</v>
      </c>
      <c r="G50" s="97" t="s">
        <v>121</v>
      </c>
      <c r="H50" s="93" t="s">
        <v>119</v>
      </c>
      <c r="I50" s="93"/>
      <c r="J50" s="93"/>
      <c r="K50" s="93"/>
      <c r="L50" s="82" t="e">
        <f>#REF!+F49+F50+F51</f>
        <v>#REF!</v>
      </c>
      <c r="M50" s="93"/>
      <c r="N50" s="93"/>
      <c r="O50" s="124"/>
    </row>
    <row r="51" spans="1:15" ht="14.65" customHeight="1" x14ac:dyDescent="0.25">
      <c r="A51" s="123" t="s">
        <v>146</v>
      </c>
      <c r="B51" s="93" t="s">
        <v>213</v>
      </c>
      <c r="C51" s="94" t="s">
        <v>65</v>
      </c>
      <c r="D51" s="95" t="s">
        <v>144</v>
      </c>
      <c r="E51" s="98">
        <v>54360</v>
      </c>
      <c r="F51" s="103">
        <v>67950</v>
      </c>
      <c r="G51" s="97" t="s">
        <v>118</v>
      </c>
      <c r="H51" s="93" t="s">
        <v>119</v>
      </c>
      <c r="I51" s="93" t="s">
        <v>123</v>
      </c>
      <c r="J51" s="102" t="s">
        <v>142</v>
      </c>
      <c r="K51" s="93" t="s">
        <v>189</v>
      </c>
      <c r="L51" s="82">
        <v>835000</v>
      </c>
      <c r="M51" s="101" t="e">
        <f>#REF!+F49+F50+F51</f>
        <v>#REF!</v>
      </c>
      <c r="N51" s="93"/>
      <c r="O51" s="124"/>
    </row>
    <row r="52" spans="1:15" ht="14.25" hidden="1" customHeight="1" x14ac:dyDescent="0.25">
      <c r="A52" s="123"/>
      <c r="B52" s="93"/>
      <c r="C52" s="94" t="s">
        <v>124</v>
      </c>
      <c r="D52" s="95"/>
      <c r="E52" s="98"/>
      <c r="F52" s="103"/>
      <c r="G52" s="97"/>
      <c r="H52" s="93"/>
      <c r="I52" s="93"/>
      <c r="J52" s="102"/>
      <c r="K52" s="93"/>
      <c r="L52" s="82"/>
      <c r="M52" s="101"/>
      <c r="N52" s="93"/>
      <c r="O52" s="124"/>
    </row>
    <row r="53" spans="1:15" ht="14.65" customHeight="1" x14ac:dyDescent="0.25">
      <c r="A53" s="123" t="s">
        <v>174</v>
      </c>
      <c r="B53" s="102" t="s">
        <v>214</v>
      </c>
      <c r="C53" s="94" t="s">
        <v>149</v>
      </c>
      <c r="D53" s="95" t="s">
        <v>150</v>
      </c>
      <c r="E53" s="104">
        <v>12000</v>
      </c>
      <c r="F53" s="103">
        <v>15000</v>
      </c>
      <c r="G53" s="97" t="s">
        <v>121</v>
      </c>
      <c r="H53" s="93" t="s">
        <v>119</v>
      </c>
      <c r="I53" s="93" t="s">
        <v>28</v>
      </c>
      <c r="J53" s="93" t="s">
        <v>122</v>
      </c>
      <c r="K53" s="93" t="s">
        <v>193</v>
      </c>
      <c r="L53" s="82"/>
      <c r="M53" s="93"/>
      <c r="N53" s="93"/>
      <c r="O53" s="124"/>
    </row>
    <row r="54" spans="1:15" ht="14.25" hidden="1" customHeight="1" x14ac:dyDescent="0.25">
      <c r="A54" s="123"/>
      <c r="B54" s="93"/>
      <c r="C54" s="94"/>
      <c r="D54" s="95"/>
      <c r="E54" s="82"/>
      <c r="F54" s="100"/>
      <c r="G54" s="97"/>
      <c r="H54" s="93"/>
      <c r="I54" s="93"/>
      <c r="J54" s="93"/>
      <c r="K54" s="93"/>
      <c r="L54" s="82" t="e">
        <f>F53+#REF!+F54+F55</f>
        <v>#REF!</v>
      </c>
      <c r="M54" s="93"/>
      <c r="N54" s="93"/>
      <c r="O54" s="124"/>
    </row>
    <row r="55" spans="1:15" ht="14.25" hidden="1" customHeight="1" x14ac:dyDescent="0.25">
      <c r="A55" s="123"/>
      <c r="B55" s="93"/>
      <c r="C55" s="94"/>
      <c r="D55" s="95"/>
      <c r="E55" s="82"/>
      <c r="F55" s="100"/>
      <c r="G55" s="97"/>
      <c r="H55" s="93"/>
      <c r="I55" s="93"/>
      <c r="J55" s="93"/>
      <c r="K55" s="93"/>
      <c r="L55" s="82">
        <v>20000</v>
      </c>
      <c r="M55" s="101" t="e">
        <f>F53+#REF!+F54+F55</f>
        <v>#REF!</v>
      </c>
      <c r="N55" s="93"/>
      <c r="O55" s="124"/>
    </row>
    <row r="56" spans="1:15" ht="14.25" hidden="1" customHeight="1" x14ac:dyDescent="0.25">
      <c r="A56" s="123"/>
      <c r="B56" s="93"/>
      <c r="C56" s="94"/>
      <c r="D56" s="95"/>
      <c r="E56" s="82"/>
      <c r="F56" s="100"/>
      <c r="G56" s="97"/>
      <c r="H56" s="93"/>
      <c r="I56" s="93"/>
      <c r="J56" s="102"/>
      <c r="K56" s="93"/>
      <c r="L56" s="82">
        <f>F56+F57</f>
        <v>0</v>
      </c>
      <c r="M56" s="93"/>
      <c r="N56" s="93"/>
      <c r="O56" s="124"/>
    </row>
    <row r="57" spans="1:15" ht="14.25" hidden="1" customHeight="1" x14ac:dyDescent="0.25">
      <c r="A57" s="123"/>
      <c r="B57" s="93"/>
      <c r="C57" s="94"/>
      <c r="D57" s="95"/>
      <c r="E57" s="82"/>
      <c r="F57" s="100"/>
      <c r="G57" s="97"/>
      <c r="H57" s="93"/>
      <c r="I57" s="93"/>
      <c r="J57" s="93"/>
      <c r="K57" s="93"/>
      <c r="L57" s="82">
        <v>82000</v>
      </c>
      <c r="M57" s="101">
        <f>F57+F56</f>
        <v>0</v>
      </c>
      <c r="N57" s="93"/>
      <c r="O57" s="124"/>
    </row>
    <row r="58" spans="1:15" ht="14.65" customHeight="1" x14ac:dyDescent="0.25">
      <c r="A58" s="123" t="s">
        <v>147</v>
      </c>
      <c r="B58" s="95" t="s">
        <v>215</v>
      </c>
      <c r="C58" s="94" t="s">
        <v>72</v>
      </c>
      <c r="D58" s="95" t="s">
        <v>165</v>
      </c>
      <c r="E58" s="104">
        <v>8000</v>
      </c>
      <c r="F58" s="103">
        <v>10000</v>
      </c>
      <c r="G58" s="97" t="s">
        <v>121</v>
      </c>
      <c r="H58" s="93" t="s">
        <v>119</v>
      </c>
      <c r="I58" s="93" t="s">
        <v>28</v>
      </c>
      <c r="J58" s="93" t="s">
        <v>122</v>
      </c>
      <c r="K58" s="93" t="s">
        <v>195</v>
      </c>
      <c r="L58" s="82">
        <v>20000</v>
      </c>
      <c r="M58" s="93"/>
      <c r="N58" s="93"/>
      <c r="O58" s="124"/>
    </row>
    <row r="59" spans="1:15" ht="14.65" customHeight="1" x14ac:dyDescent="0.25">
      <c r="A59" s="123" t="s">
        <v>148</v>
      </c>
      <c r="B59" s="95" t="s">
        <v>216</v>
      </c>
      <c r="C59" s="94" t="s">
        <v>154</v>
      </c>
      <c r="D59" s="95" t="s">
        <v>155</v>
      </c>
      <c r="E59" s="104">
        <v>8000</v>
      </c>
      <c r="F59" s="103">
        <v>10000</v>
      </c>
      <c r="G59" s="97" t="s">
        <v>121</v>
      </c>
      <c r="H59" s="93" t="s">
        <v>119</v>
      </c>
      <c r="I59" s="93"/>
      <c r="J59" s="93" t="s">
        <v>122</v>
      </c>
      <c r="K59" s="93" t="s">
        <v>193</v>
      </c>
      <c r="L59" s="82"/>
      <c r="M59" s="93"/>
      <c r="N59" s="93"/>
      <c r="O59" s="124"/>
    </row>
    <row r="60" spans="1:15" ht="14.65" customHeight="1" x14ac:dyDescent="0.25">
      <c r="A60" s="123" t="s">
        <v>151</v>
      </c>
      <c r="B60" s="95" t="s">
        <v>217</v>
      </c>
      <c r="C60" s="94" t="s">
        <v>190</v>
      </c>
      <c r="D60" s="95" t="s">
        <v>156</v>
      </c>
      <c r="E60" s="104">
        <v>12000</v>
      </c>
      <c r="F60" s="103">
        <v>15000</v>
      </c>
      <c r="G60" s="97" t="s">
        <v>121</v>
      </c>
      <c r="H60" s="93" t="s">
        <v>119</v>
      </c>
      <c r="I60" s="93" t="s">
        <v>123</v>
      </c>
      <c r="J60" s="102"/>
      <c r="K60" s="93"/>
      <c r="L60" s="82">
        <v>40000</v>
      </c>
      <c r="M60" s="101">
        <f>F59+F60</f>
        <v>25000</v>
      </c>
      <c r="N60" s="93"/>
      <c r="O60" s="124"/>
    </row>
    <row r="61" spans="1:15" ht="14.65" customHeight="1" x14ac:dyDescent="0.25">
      <c r="A61" s="123" t="s">
        <v>152</v>
      </c>
      <c r="B61" s="95" t="s">
        <v>220</v>
      </c>
      <c r="C61" s="94" t="s">
        <v>75</v>
      </c>
      <c r="D61" s="95" t="s">
        <v>157</v>
      </c>
      <c r="E61" s="104">
        <v>20000</v>
      </c>
      <c r="F61" s="103">
        <v>25000</v>
      </c>
      <c r="G61" s="97" t="s">
        <v>121</v>
      </c>
      <c r="H61" s="93" t="s">
        <v>119</v>
      </c>
      <c r="I61" s="93" t="s">
        <v>187</v>
      </c>
      <c r="J61" s="93" t="s">
        <v>122</v>
      </c>
      <c r="K61" s="93" t="s">
        <v>193</v>
      </c>
      <c r="L61" s="82"/>
      <c r="M61" s="93"/>
      <c r="N61" s="93"/>
      <c r="O61" s="124"/>
    </row>
    <row r="62" spans="1:15" ht="14.65" customHeight="1" x14ac:dyDescent="0.25">
      <c r="A62" s="123" t="s">
        <v>153</v>
      </c>
      <c r="B62" s="95" t="s">
        <v>221</v>
      </c>
      <c r="C62" s="94" t="s">
        <v>76</v>
      </c>
      <c r="D62" s="95" t="s">
        <v>161</v>
      </c>
      <c r="E62" s="104">
        <v>20000</v>
      </c>
      <c r="F62" s="103">
        <v>25000</v>
      </c>
      <c r="G62" s="97" t="s">
        <v>121</v>
      </c>
      <c r="H62" s="93" t="s">
        <v>120</v>
      </c>
      <c r="I62" s="93" t="s">
        <v>187</v>
      </c>
      <c r="J62" s="93" t="s">
        <v>122</v>
      </c>
      <c r="K62" s="93" t="s">
        <v>193</v>
      </c>
      <c r="L62" s="82">
        <f>L64-L63</f>
        <v>350000</v>
      </c>
      <c r="M62" s="93"/>
      <c r="N62" s="93"/>
      <c r="O62" s="124"/>
    </row>
    <row r="63" spans="1:15" ht="14.65" customHeight="1" x14ac:dyDescent="0.25">
      <c r="A63" s="123" t="s">
        <v>158</v>
      </c>
      <c r="B63" s="95" t="s">
        <v>219</v>
      </c>
      <c r="C63" s="94" t="s">
        <v>77</v>
      </c>
      <c r="D63" s="95" t="s">
        <v>163</v>
      </c>
      <c r="E63" s="104">
        <v>20000</v>
      </c>
      <c r="F63" s="105">
        <v>25000</v>
      </c>
      <c r="G63" s="97" t="s">
        <v>121</v>
      </c>
      <c r="H63" s="93" t="s">
        <v>119</v>
      </c>
      <c r="I63" s="93" t="s">
        <v>28</v>
      </c>
      <c r="J63" s="93" t="s">
        <v>122</v>
      </c>
      <c r="K63" s="93" t="s">
        <v>193</v>
      </c>
      <c r="L63" s="82">
        <f>F61+F62+F63+F64</f>
        <v>75000</v>
      </c>
      <c r="M63" s="93"/>
      <c r="N63" s="93"/>
      <c r="O63" s="124"/>
    </row>
    <row r="64" spans="1:15" ht="1.5" customHeight="1" x14ac:dyDescent="0.25">
      <c r="A64" s="123" t="s">
        <v>159</v>
      </c>
      <c r="B64" s="95"/>
      <c r="C64" s="94"/>
      <c r="D64" s="95"/>
      <c r="E64" s="82"/>
      <c r="F64" s="100"/>
      <c r="G64" s="97"/>
      <c r="H64" s="93"/>
      <c r="I64" s="93"/>
      <c r="J64" s="93"/>
      <c r="K64" s="93"/>
      <c r="L64" s="82">
        <f>150000+275000</f>
        <v>425000</v>
      </c>
      <c r="M64" s="101">
        <f>F61+F62+F63+F64</f>
        <v>75000</v>
      </c>
      <c r="N64" s="93"/>
      <c r="O64" s="124"/>
    </row>
    <row r="65" spans="1:15" ht="14.25" hidden="1" customHeight="1" x14ac:dyDescent="0.25">
      <c r="A65" s="123"/>
      <c r="B65" s="95"/>
      <c r="C65" s="94"/>
      <c r="D65" s="95"/>
      <c r="E65" s="82"/>
      <c r="F65" s="100"/>
      <c r="G65" s="97"/>
      <c r="H65" s="93"/>
      <c r="I65" s="93"/>
      <c r="J65" s="93"/>
      <c r="K65" s="93"/>
      <c r="L65" s="82"/>
      <c r="M65" s="93"/>
      <c r="N65" s="93"/>
      <c r="O65" s="124"/>
    </row>
    <row r="66" spans="1:15" ht="14.25" hidden="1" customHeight="1" x14ac:dyDescent="0.25">
      <c r="A66" s="123"/>
      <c r="B66" s="95"/>
      <c r="C66" s="94"/>
      <c r="D66" s="95"/>
      <c r="E66" s="82"/>
      <c r="F66" s="100"/>
      <c r="G66" s="97"/>
      <c r="H66" s="93"/>
      <c r="I66" s="93"/>
      <c r="J66" s="93"/>
      <c r="K66" s="93"/>
      <c r="L66" s="82" t="e">
        <f>F65+F66+#REF!</f>
        <v>#REF!</v>
      </c>
      <c r="M66" s="93"/>
      <c r="N66" s="93"/>
      <c r="O66" s="124"/>
    </row>
    <row r="67" spans="1:15" ht="14.25" customHeight="1" x14ac:dyDescent="0.25">
      <c r="A67" s="123" t="s">
        <v>159</v>
      </c>
      <c r="B67" s="95" t="s">
        <v>218</v>
      </c>
      <c r="C67" s="94" t="s">
        <v>175</v>
      </c>
      <c r="D67" s="95" t="s">
        <v>177</v>
      </c>
      <c r="E67" s="104">
        <v>8000</v>
      </c>
      <c r="F67" s="105">
        <v>10000</v>
      </c>
      <c r="G67" s="97" t="s">
        <v>121</v>
      </c>
      <c r="H67" s="93" t="s">
        <v>119</v>
      </c>
      <c r="I67" s="93" t="s">
        <v>28</v>
      </c>
      <c r="J67" s="93" t="s">
        <v>122</v>
      </c>
      <c r="K67" s="93" t="s">
        <v>196</v>
      </c>
      <c r="L67" s="82"/>
      <c r="M67" s="101"/>
      <c r="N67" s="93"/>
      <c r="O67" s="124"/>
    </row>
    <row r="68" spans="1:15" ht="0.75" customHeight="1" x14ac:dyDescent="0.25">
      <c r="A68" s="123"/>
      <c r="B68" s="95"/>
      <c r="C68" s="94"/>
      <c r="D68" s="95"/>
      <c r="E68" s="104"/>
      <c r="F68" s="103"/>
      <c r="G68" s="97"/>
      <c r="H68" s="93"/>
      <c r="I68" s="93"/>
      <c r="J68" s="93"/>
      <c r="K68" s="93" t="s">
        <v>124</v>
      </c>
      <c r="L68" s="82"/>
      <c r="M68" s="93"/>
      <c r="N68" s="93"/>
      <c r="O68" s="124"/>
    </row>
    <row r="69" spans="1:15" ht="2.25" hidden="1" customHeight="1" x14ac:dyDescent="0.25">
      <c r="A69" s="123"/>
      <c r="B69" s="95"/>
      <c r="C69" s="94"/>
      <c r="D69" s="95"/>
      <c r="E69" s="104"/>
      <c r="F69" s="103"/>
      <c r="G69" s="97"/>
      <c r="H69" s="93"/>
      <c r="I69" s="93"/>
      <c r="J69" s="93"/>
      <c r="K69" s="93"/>
      <c r="L69" s="82"/>
      <c r="M69" s="93"/>
      <c r="N69" s="93"/>
      <c r="O69" s="124"/>
    </row>
    <row r="70" spans="1:15" ht="14.25" hidden="1" customHeight="1" x14ac:dyDescent="0.25">
      <c r="A70" s="123"/>
      <c r="B70" s="95"/>
      <c r="C70" s="94"/>
      <c r="D70" s="95"/>
      <c r="E70" s="104"/>
      <c r="F70" s="103"/>
      <c r="G70" s="97"/>
      <c r="H70" s="93"/>
      <c r="I70" s="93"/>
      <c r="J70" s="93"/>
      <c r="K70" s="93"/>
      <c r="L70" s="82"/>
      <c r="M70" s="93"/>
      <c r="N70" s="93"/>
      <c r="O70" s="124"/>
    </row>
    <row r="71" spans="1:15" ht="14.25" hidden="1" customHeight="1" x14ac:dyDescent="0.25">
      <c r="A71" s="123"/>
      <c r="B71" s="95"/>
      <c r="C71" s="94"/>
      <c r="D71" s="95"/>
      <c r="E71" s="104"/>
      <c r="F71" s="103"/>
      <c r="G71" s="97"/>
      <c r="H71" s="93"/>
      <c r="I71" s="93"/>
      <c r="J71" s="93"/>
      <c r="K71" s="93"/>
      <c r="L71" s="82">
        <f>F68+F69+F70+F71+F72</f>
        <v>0</v>
      </c>
      <c r="M71" s="101"/>
      <c r="N71" s="93"/>
      <c r="O71" s="124"/>
    </row>
    <row r="72" spans="1:15" ht="14.25" hidden="1" customHeight="1" x14ac:dyDescent="0.25">
      <c r="A72" s="123"/>
      <c r="B72" s="95"/>
      <c r="C72" s="94"/>
      <c r="D72" s="95"/>
      <c r="E72" s="82"/>
      <c r="F72" s="100"/>
      <c r="G72" s="97"/>
      <c r="H72" s="93"/>
      <c r="I72" s="93"/>
      <c r="J72" s="93"/>
      <c r="K72" s="93"/>
      <c r="L72" s="82">
        <v>320000</v>
      </c>
      <c r="M72" s="101">
        <f>F68+F69+F70+F71+F72</f>
        <v>0</v>
      </c>
      <c r="N72" s="93"/>
      <c r="O72" s="124"/>
    </row>
    <row r="73" spans="1:15" ht="14.25" customHeight="1" x14ac:dyDescent="0.25">
      <c r="A73" s="123" t="s">
        <v>160</v>
      </c>
      <c r="B73" s="95" t="s">
        <v>222</v>
      </c>
      <c r="C73" s="94" t="s">
        <v>176</v>
      </c>
      <c r="D73" s="95" t="s">
        <v>166</v>
      </c>
      <c r="E73" s="104">
        <v>8000</v>
      </c>
      <c r="F73" s="103">
        <v>10000</v>
      </c>
      <c r="G73" s="97" t="s">
        <v>121</v>
      </c>
      <c r="H73" s="93" t="s">
        <v>119</v>
      </c>
      <c r="I73" s="93" t="s">
        <v>123</v>
      </c>
      <c r="J73" s="93"/>
      <c r="K73" s="93"/>
      <c r="L73" s="82"/>
      <c r="M73" s="93"/>
      <c r="N73" s="93"/>
      <c r="O73" s="124"/>
    </row>
    <row r="74" spans="1:15" ht="14.25" hidden="1" customHeight="1" x14ac:dyDescent="0.25">
      <c r="A74" s="123"/>
      <c r="B74" s="95"/>
      <c r="C74" s="94"/>
      <c r="D74" s="95"/>
      <c r="E74" s="82"/>
      <c r="F74" s="100"/>
      <c r="G74" s="97"/>
      <c r="H74" s="93"/>
      <c r="I74" s="93"/>
      <c r="J74" s="93"/>
      <c r="K74" s="93"/>
      <c r="L74" s="82"/>
      <c r="M74" s="101"/>
      <c r="N74" s="93"/>
      <c r="O74" s="124"/>
    </row>
    <row r="75" spans="1:15" ht="14.25" hidden="1" customHeight="1" x14ac:dyDescent="0.25">
      <c r="A75" s="123"/>
      <c r="B75" s="95"/>
      <c r="C75" s="94"/>
      <c r="D75" s="95"/>
      <c r="E75" s="82"/>
      <c r="F75" s="100"/>
      <c r="G75" s="97"/>
      <c r="H75" s="93"/>
      <c r="I75" s="93"/>
      <c r="J75" s="93"/>
      <c r="K75" s="93"/>
      <c r="L75" s="82">
        <f>F74+F75+F76</f>
        <v>0</v>
      </c>
      <c r="M75" s="93"/>
      <c r="N75" s="93"/>
      <c r="O75" s="124"/>
    </row>
    <row r="76" spans="1:15" ht="14.25" hidden="1" customHeight="1" x14ac:dyDescent="0.25">
      <c r="A76" s="123"/>
      <c r="B76" s="95"/>
      <c r="C76" s="94"/>
      <c r="D76" s="95"/>
      <c r="E76" s="82"/>
      <c r="F76" s="100"/>
      <c r="G76" s="97"/>
      <c r="H76" s="93"/>
      <c r="I76" s="93" t="s">
        <v>124</v>
      </c>
      <c r="J76" s="93"/>
      <c r="K76" s="93"/>
      <c r="L76" s="82">
        <v>44212</v>
      </c>
      <c r="M76" s="101">
        <f>F74+F75+F76</f>
        <v>0</v>
      </c>
      <c r="N76" s="93"/>
      <c r="O76" s="124"/>
    </row>
    <row r="77" spans="1:15" ht="14.65" customHeight="1" x14ac:dyDescent="0.25">
      <c r="A77" s="123" t="s">
        <v>162</v>
      </c>
      <c r="B77" s="95" t="s">
        <v>191</v>
      </c>
      <c r="C77" s="94" t="s">
        <v>92</v>
      </c>
      <c r="D77" s="95" t="s">
        <v>167</v>
      </c>
      <c r="E77" s="104">
        <v>9600</v>
      </c>
      <c r="F77" s="103">
        <v>12000</v>
      </c>
      <c r="G77" s="97" t="s">
        <v>121</v>
      </c>
      <c r="H77" s="93" t="s">
        <v>119</v>
      </c>
      <c r="I77" s="93" t="s">
        <v>28</v>
      </c>
      <c r="J77" s="93" t="s">
        <v>122</v>
      </c>
      <c r="K77" s="93" t="s">
        <v>196</v>
      </c>
      <c r="L77" s="82">
        <v>55000</v>
      </c>
      <c r="M77" s="93"/>
      <c r="N77" s="93"/>
      <c r="O77" s="124"/>
    </row>
    <row r="78" spans="1:15" ht="0.75" customHeight="1" x14ac:dyDescent="0.25">
      <c r="A78" s="123" t="s">
        <v>164</v>
      </c>
      <c r="B78" s="95"/>
      <c r="C78" s="94"/>
      <c r="D78" s="95"/>
      <c r="E78" s="82"/>
      <c r="F78" s="100"/>
      <c r="G78" s="97"/>
      <c r="H78" s="93" t="s">
        <v>119</v>
      </c>
      <c r="I78" s="93"/>
      <c r="J78" s="93"/>
      <c r="K78" s="93"/>
      <c r="L78" s="82"/>
      <c r="M78" s="93"/>
      <c r="N78" s="93"/>
      <c r="O78" s="124"/>
    </row>
    <row r="79" spans="1:15" ht="14.25" hidden="1" customHeight="1" x14ac:dyDescent="0.25">
      <c r="A79" s="123"/>
      <c r="B79" s="95"/>
      <c r="C79" s="94"/>
      <c r="D79" s="95"/>
      <c r="E79" s="82"/>
      <c r="F79" s="100"/>
      <c r="G79" s="97"/>
      <c r="H79" s="93"/>
      <c r="I79" s="93"/>
      <c r="J79" s="93"/>
      <c r="K79" s="93"/>
      <c r="L79" s="82">
        <v>20000</v>
      </c>
      <c r="M79" s="101">
        <f>F78+F79</f>
        <v>0</v>
      </c>
      <c r="N79" s="93"/>
      <c r="O79" s="124"/>
    </row>
    <row r="80" spans="1:15" ht="14.25" hidden="1" customHeight="1" x14ac:dyDescent="0.25">
      <c r="A80" s="123"/>
      <c r="B80" s="95"/>
      <c r="C80" s="94"/>
      <c r="D80" s="95"/>
      <c r="E80" s="82"/>
      <c r="F80" s="100"/>
      <c r="G80" s="97"/>
      <c r="H80" s="93"/>
      <c r="I80" s="93"/>
      <c r="J80" s="93"/>
      <c r="K80" s="93"/>
      <c r="L80" s="82">
        <v>72058</v>
      </c>
      <c r="M80" s="101">
        <f>F80</f>
        <v>0</v>
      </c>
      <c r="N80" s="93"/>
      <c r="O80" s="124"/>
    </row>
    <row r="81" spans="1:15" ht="14.25" hidden="1" customHeight="1" x14ac:dyDescent="0.25">
      <c r="A81" s="123"/>
      <c r="B81" s="95"/>
      <c r="C81" s="94"/>
      <c r="D81" s="95"/>
      <c r="E81" s="104"/>
      <c r="F81" s="105"/>
      <c r="G81" s="97"/>
      <c r="H81" s="93"/>
      <c r="I81" s="93"/>
      <c r="J81" s="93"/>
      <c r="K81" s="93"/>
      <c r="L81" s="82"/>
      <c r="M81" s="101"/>
      <c r="N81" s="93"/>
      <c r="O81" s="124"/>
    </row>
    <row r="82" spans="1:15" ht="14.25" customHeight="1" x14ac:dyDescent="0.25">
      <c r="A82" s="123" t="s">
        <v>164</v>
      </c>
      <c r="B82" s="95" t="s">
        <v>192</v>
      </c>
      <c r="C82" s="94" t="s">
        <v>169</v>
      </c>
      <c r="D82" s="95" t="s">
        <v>168</v>
      </c>
      <c r="E82" s="104">
        <v>8000</v>
      </c>
      <c r="F82" s="103">
        <v>10000</v>
      </c>
      <c r="G82" s="97" t="s">
        <v>121</v>
      </c>
      <c r="H82" s="93" t="s">
        <v>119</v>
      </c>
      <c r="I82" s="93" t="s">
        <v>123</v>
      </c>
      <c r="J82" s="93"/>
      <c r="K82" s="93"/>
      <c r="L82" s="82"/>
      <c r="M82" s="93"/>
      <c r="N82" s="93"/>
      <c r="O82" s="124"/>
    </row>
    <row r="83" spans="1:15" ht="14.25" hidden="1" customHeight="1" x14ac:dyDescent="0.25">
      <c r="A83" s="123"/>
      <c r="B83" s="93"/>
      <c r="C83" s="94"/>
      <c r="D83" s="95"/>
      <c r="E83" s="104"/>
      <c r="F83" s="103"/>
      <c r="G83" s="97"/>
      <c r="H83" s="93"/>
      <c r="I83" s="93"/>
      <c r="J83" s="93"/>
      <c r="K83" s="93"/>
      <c r="L83" s="82">
        <f>F82+F83+F84</f>
        <v>10000</v>
      </c>
      <c r="M83" s="93"/>
      <c r="N83" s="93"/>
      <c r="O83" s="124"/>
    </row>
    <row r="84" spans="1:15" ht="14.65" customHeight="1" thickBot="1" x14ac:dyDescent="0.3">
      <c r="A84" s="125"/>
      <c r="B84" s="115"/>
      <c r="C84" s="126"/>
      <c r="D84" s="127"/>
      <c r="E84" s="128"/>
      <c r="F84" s="129"/>
      <c r="G84" s="130"/>
      <c r="H84" s="115"/>
      <c r="I84" s="115"/>
      <c r="J84" s="115"/>
      <c r="K84" s="115"/>
      <c r="L84" s="131">
        <v>55000</v>
      </c>
      <c r="M84" s="132">
        <f>F82+F83+F84</f>
        <v>10000</v>
      </c>
      <c r="N84" s="115"/>
      <c r="O84" s="133"/>
    </row>
    <row r="85" spans="1:15" ht="2.25" customHeight="1" x14ac:dyDescent="0.25">
      <c r="A85" s="79"/>
      <c r="B85" s="70"/>
      <c r="C85" s="69"/>
      <c r="D85" s="77"/>
      <c r="E85" s="80"/>
      <c r="F85" s="88"/>
      <c r="G85" s="67"/>
      <c r="H85" s="9"/>
      <c r="I85" s="9"/>
      <c r="J85" s="69"/>
      <c r="K85" s="70"/>
      <c r="L85" s="14">
        <v>15000</v>
      </c>
    </row>
    <row r="86" spans="1:15" ht="14.25" hidden="1" customHeight="1" x14ac:dyDescent="0.25">
      <c r="A86" s="79"/>
      <c r="B86" s="70"/>
      <c r="C86" s="69"/>
      <c r="D86" s="77"/>
      <c r="E86" s="80"/>
      <c r="F86" s="88"/>
      <c r="G86" s="67"/>
      <c r="H86" s="9"/>
      <c r="I86" s="9"/>
      <c r="J86" s="69"/>
      <c r="K86" s="70"/>
      <c r="L86" s="14">
        <v>5000</v>
      </c>
      <c r="O86" t="s">
        <v>124</v>
      </c>
    </row>
    <row r="87" spans="1:15" ht="2.25" hidden="1" customHeight="1" x14ac:dyDescent="0.25">
      <c r="A87" s="79"/>
      <c r="B87" s="70"/>
      <c r="C87" s="69"/>
      <c r="D87" s="77"/>
      <c r="E87" s="80"/>
      <c r="F87" s="88"/>
      <c r="G87" s="67"/>
      <c r="H87" s="9"/>
      <c r="I87" s="9"/>
      <c r="J87" s="69"/>
      <c r="K87" s="70"/>
      <c r="L87" s="14">
        <f>0+2000</f>
        <v>2000</v>
      </c>
    </row>
    <row r="88" spans="1:15" ht="14.25" hidden="1" customHeight="1" x14ac:dyDescent="0.25">
      <c r="A88" s="79"/>
      <c r="B88" s="70"/>
      <c r="C88" s="69"/>
      <c r="D88" s="77"/>
      <c r="E88" s="80"/>
      <c r="F88" s="88"/>
      <c r="G88" s="67"/>
      <c r="H88" s="9"/>
      <c r="I88" s="9"/>
      <c r="J88" s="69"/>
      <c r="K88" s="70"/>
      <c r="L88" s="14"/>
    </row>
    <row r="89" spans="1:15" ht="14.25" hidden="1" customHeight="1" x14ac:dyDescent="0.25">
      <c r="B89" s="70"/>
      <c r="C89" s="69"/>
      <c r="D89" s="77"/>
      <c r="E89" s="80"/>
      <c r="F89" s="88"/>
      <c r="G89" s="67"/>
      <c r="H89" s="9"/>
      <c r="I89" s="9"/>
      <c r="J89" s="69"/>
      <c r="K89" s="70"/>
      <c r="L89" s="14"/>
    </row>
    <row r="90" spans="1:15" ht="14.25" hidden="1" customHeight="1" x14ac:dyDescent="0.25">
      <c r="A90" s="79"/>
      <c r="B90" s="70"/>
      <c r="C90" s="69"/>
      <c r="D90" s="77"/>
      <c r="E90" s="80"/>
      <c r="F90" s="88"/>
      <c r="G90" s="67"/>
      <c r="H90" s="9"/>
      <c r="I90" s="9"/>
      <c r="J90" s="69"/>
      <c r="K90" s="70"/>
      <c r="L90" s="14"/>
    </row>
    <row r="91" spans="1:15" ht="13.5" customHeight="1" x14ac:dyDescent="0.25">
      <c r="A91" s="79"/>
      <c r="B91" s="70"/>
      <c r="C91" s="69"/>
      <c r="D91" s="77"/>
      <c r="E91" s="80"/>
      <c r="F91" s="88"/>
      <c r="G91" s="67"/>
      <c r="H91" s="9"/>
      <c r="I91" s="9"/>
      <c r="J91" s="69"/>
      <c r="K91" s="70"/>
      <c r="L91" s="14"/>
    </row>
    <row r="92" spans="1:15" ht="14.25" hidden="1" customHeight="1" x14ac:dyDescent="0.25">
      <c r="A92" s="79"/>
      <c r="B92" s="70"/>
      <c r="C92" s="69"/>
      <c r="D92" s="77"/>
      <c r="E92" s="80"/>
      <c r="F92" s="88"/>
      <c r="G92" s="67"/>
      <c r="H92" s="9"/>
      <c r="I92" s="9"/>
      <c r="J92" s="69"/>
      <c r="K92" s="70"/>
      <c r="L92" s="14"/>
    </row>
    <row r="93" spans="1:15" hidden="1" x14ac:dyDescent="0.25">
      <c r="E93" s="65"/>
      <c r="F93" s="89">
        <f>SUM(F18:F92)</f>
        <v>767950</v>
      </c>
      <c r="G93" s="67"/>
      <c r="L93" s="14"/>
    </row>
    <row r="94" spans="1:15" hidden="1" x14ac:dyDescent="0.25">
      <c r="A94" s="9"/>
      <c r="B94" s="70"/>
      <c r="C94" s="69"/>
      <c r="D94" s="77"/>
      <c r="E94" s="66"/>
      <c r="F94" s="88"/>
      <c r="G94" s="68"/>
      <c r="H94" s="9"/>
      <c r="I94" s="9"/>
      <c r="J94" s="69"/>
      <c r="K94" s="70"/>
    </row>
    <row r="95" spans="1:15" hidden="1" x14ac:dyDescent="0.25">
      <c r="A95" s="9"/>
      <c r="B95" s="70"/>
      <c r="C95" s="69"/>
      <c r="D95" s="9"/>
      <c r="E95" s="66"/>
      <c r="F95" s="88">
        <f>29212+72058+15000+400000+150000+300000+45000+650000+85000+25000+50000+13000+10000+205000+1170000+750000+20000+82000+45000+40000+250000+15000+270000+50000+15000+55000+20000+55000+10000+2000+3000+15000+5000+350000+28000+10000+2000+5000+2000</f>
        <v>5318270</v>
      </c>
      <c r="G95" s="68">
        <f>F95-F93</f>
        <v>4550320</v>
      </c>
      <c r="H95" s="9"/>
      <c r="I95" s="9"/>
      <c r="J95" s="69"/>
      <c r="K95" s="70"/>
    </row>
    <row r="96" spans="1:15" x14ac:dyDescent="0.25">
      <c r="A96" s="157" t="s">
        <v>197</v>
      </c>
      <c r="B96" s="157"/>
      <c r="C96" s="157"/>
      <c r="D96" s="157"/>
      <c r="E96" s="157"/>
      <c r="F96" s="157"/>
    </row>
    <row r="97" spans="1:19" x14ac:dyDescent="0.25">
      <c r="D97"/>
      <c r="F97" s="65"/>
    </row>
    <row r="98" spans="1:19" x14ac:dyDescent="0.25">
      <c r="A98" s="157" t="s">
        <v>208</v>
      </c>
      <c r="B98" s="157"/>
      <c r="C98" s="157"/>
      <c r="D98" s="157"/>
      <c r="E98" s="157"/>
      <c r="F98" s="65"/>
      <c r="G98" s="72"/>
    </row>
    <row r="99" spans="1:19" x14ac:dyDescent="0.25">
      <c r="D99"/>
      <c r="F99" s="65"/>
      <c r="G99" s="72"/>
    </row>
    <row r="100" spans="1:19" x14ac:dyDescent="0.25">
      <c r="A100" s="157" t="s">
        <v>207</v>
      </c>
      <c r="B100" s="157"/>
      <c r="C100" s="157"/>
      <c r="D100" s="157"/>
      <c r="E100" s="157"/>
      <c r="F100" s="157"/>
      <c r="G100" s="42"/>
      <c r="J100"/>
      <c r="K100"/>
    </row>
    <row r="101" spans="1:19" x14ac:dyDescent="0.25">
      <c r="D101"/>
      <c r="J101" s="138" t="s">
        <v>223</v>
      </c>
      <c r="K101" s="138"/>
      <c r="L101" s="138"/>
      <c r="M101" s="138"/>
      <c r="N101" s="138"/>
      <c r="O101" s="138"/>
    </row>
    <row r="102" spans="1:19" x14ac:dyDescent="0.25">
      <c r="D102"/>
      <c r="J102" s="138"/>
      <c r="K102" s="138"/>
      <c r="L102" s="138"/>
      <c r="M102" s="138"/>
      <c r="N102" s="138"/>
      <c r="O102" s="138"/>
    </row>
    <row r="103" spans="1:19" x14ac:dyDescent="0.25">
      <c r="D103"/>
      <c r="J103" s="156" t="s">
        <v>224</v>
      </c>
      <c r="K103" s="156"/>
      <c r="L103" s="156"/>
      <c r="M103" s="156"/>
      <c r="N103" s="156"/>
      <c r="O103" s="156"/>
    </row>
    <row r="110" spans="1:19" s="2" customFormat="1" x14ac:dyDescent="0.25">
      <c r="A110"/>
      <c r="B110" s="4"/>
      <c r="C110" s="3"/>
      <c r="D110" s="76"/>
      <c r="E110" s="74"/>
      <c r="F110" s="74"/>
      <c r="G110"/>
      <c r="H110"/>
      <c r="I110"/>
      <c r="J110" s="3"/>
      <c r="K110" s="4"/>
      <c r="M110"/>
      <c r="N110"/>
      <c r="O110"/>
      <c r="P110"/>
      <c r="Q110"/>
      <c r="R110"/>
      <c r="S110"/>
    </row>
    <row r="112" spans="1:19" hidden="1" x14ac:dyDescent="0.25">
      <c r="F112" s="1">
        <f>13499958-145730-3847958-467000-3195000-8000-350000-5000-160000-3000</f>
        <v>5318270</v>
      </c>
    </row>
  </sheetData>
  <mergeCells count="18">
    <mergeCell ref="J103:O103"/>
    <mergeCell ref="A100:F100"/>
    <mergeCell ref="A98:E98"/>
    <mergeCell ref="A96:F96"/>
    <mergeCell ref="A5:C5"/>
    <mergeCell ref="A6:C6"/>
    <mergeCell ref="A3:C3"/>
    <mergeCell ref="J101:O101"/>
    <mergeCell ref="J102:O102"/>
    <mergeCell ref="A8:O8"/>
    <mergeCell ref="A10:O10"/>
    <mergeCell ref="G15:G17"/>
    <mergeCell ref="J15:J17"/>
    <mergeCell ref="N15:N17"/>
    <mergeCell ref="O15:O17"/>
    <mergeCell ref="C15:C17"/>
    <mergeCell ref="B15:B17"/>
    <mergeCell ref="A15:A1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13"/>
  <sheetViews>
    <sheetView topLeftCell="A7" zoomScale="81" zoomScaleNormal="81" workbookViewId="0">
      <selection activeCell="C29" sqref="C29"/>
    </sheetView>
  </sheetViews>
  <sheetFormatPr defaultRowHeight="15" x14ac:dyDescent="0.25"/>
  <cols>
    <col min="2" max="2" width="11.42578125" customWidth="1"/>
    <col min="4" max="4" width="41.42578125" customWidth="1"/>
    <col min="5" max="5" width="16.28515625" customWidth="1"/>
    <col min="6" max="6" width="14.7109375" style="1" bestFit="1" customWidth="1"/>
    <col min="7" max="7" width="19.7109375" style="2" customWidth="1"/>
    <col min="8" max="8" width="16.28515625" customWidth="1"/>
    <col min="9" max="9" width="9.28515625" customWidth="1"/>
    <col min="10" max="10" width="19.140625" customWidth="1"/>
    <col min="11" max="11" width="16.140625" style="3" customWidth="1"/>
    <col min="12" max="12" width="23.7109375" style="4" customWidth="1"/>
    <col min="13" max="13" width="16.7109375" style="2" bestFit="1" customWidth="1"/>
    <col min="14" max="14" width="16.7109375" bestFit="1" customWidth="1"/>
    <col min="15" max="15" width="15.140625" bestFit="1" customWidth="1"/>
  </cols>
  <sheetData>
    <row r="1" spans="2:13" ht="14.45" customHeight="1" x14ac:dyDescent="0.25">
      <c r="B1" t="s">
        <v>0</v>
      </c>
    </row>
    <row r="2" spans="2:13" ht="14.45" customHeight="1" x14ac:dyDescent="0.25">
      <c r="B2" t="s">
        <v>1</v>
      </c>
    </row>
    <row r="3" spans="2:13" ht="14.45" customHeight="1" x14ac:dyDescent="0.25">
      <c r="B3" t="s">
        <v>2</v>
      </c>
    </row>
    <row r="4" spans="2:13" ht="14.45" customHeight="1" x14ac:dyDescent="0.25">
      <c r="B4" t="s">
        <v>3</v>
      </c>
    </row>
    <row r="5" spans="2:13" ht="14.45" customHeight="1" x14ac:dyDescent="0.25"/>
    <row r="6" spans="2:13" ht="14.45" customHeight="1" x14ac:dyDescent="0.25">
      <c r="B6" s="139" t="s">
        <v>113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2:13" ht="13.9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3" ht="19.149999999999999" customHeight="1" x14ac:dyDescent="0.25">
      <c r="B8" s="158" t="s">
        <v>114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2:13" ht="14.45" customHeight="1" x14ac:dyDescent="0.35">
      <c r="B9" s="6"/>
      <c r="C9" s="6"/>
      <c r="D9" s="6"/>
      <c r="E9" s="6"/>
      <c r="F9" s="7"/>
      <c r="G9" s="8"/>
      <c r="H9" s="6"/>
      <c r="I9" s="6"/>
      <c r="J9" s="6"/>
      <c r="K9" s="6"/>
      <c r="L9" s="6"/>
    </row>
    <row r="10" spans="2:13" ht="14.45" customHeight="1" x14ac:dyDescent="0.25">
      <c r="B10" t="s">
        <v>115</v>
      </c>
      <c r="F10"/>
      <c r="G10" s="9"/>
      <c r="H10" s="9"/>
      <c r="I10" s="9"/>
      <c r="J10" s="9"/>
      <c r="K10" s="9"/>
      <c r="L10" s="9"/>
    </row>
    <row r="11" spans="2:13" ht="14.45" customHeight="1" x14ac:dyDescent="0.25">
      <c r="B11" t="s">
        <v>4</v>
      </c>
      <c r="F11"/>
      <c r="G11" s="9"/>
      <c r="H11" s="9"/>
      <c r="I11" s="9"/>
      <c r="J11" s="9"/>
      <c r="K11" s="9"/>
      <c r="L11" s="9"/>
    </row>
    <row r="12" spans="2:13" ht="14.45" customHeight="1" x14ac:dyDescent="0.25"/>
    <row r="13" spans="2:13" ht="14.65" customHeight="1" x14ac:dyDescent="0.25">
      <c r="B13" s="10" t="s">
        <v>5</v>
      </c>
      <c r="C13" s="10" t="s">
        <v>6</v>
      </c>
      <c r="D13" s="11" t="s">
        <v>7</v>
      </c>
      <c r="E13" s="10" t="s">
        <v>8</v>
      </c>
      <c r="F13" s="12" t="s">
        <v>9</v>
      </c>
      <c r="G13" s="13" t="s">
        <v>10</v>
      </c>
      <c r="H13" s="10" t="s">
        <v>11</v>
      </c>
      <c r="I13" s="10" t="s">
        <v>12</v>
      </c>
      <c r="J13" s="10" t="s">
        <v>13</v>
      </c>
      <c r="K13" s="10" t="s">
        <v>14</v>
      </c>
      <c r="L13" s="10" t="s">
        <v>15</v>
      </c>
      <c r="M13" s="14"/>
    </row>
    <row r="14" spans="2:13" ht="14.65" customHeight="1" x14ac:dyDescent="0.25">
      <c r="B14" s="15" t="s">
        <v>16</v>
      </c>
      <c r="C14" s="15" t="s">
        <v>17</v>
      </c>
      <c r="E14" s="15"/>
      <c r="F14" s="16" t="s">
        <v>18</v>
      </c>
      <c r="G14" s="17" t="s">
        <v>19</v>
      </c>
      <c r="H14" s="15" t="s">
        <v>20</v>
      </c>
      <c r="I14" s="15" t="s">
        <v>21</v>
      </c>
      <c r="J14" s="15" t="s">
        <v>22</v>
      </c>
      <c r="K14" s="15" t="s">
        <v>23</v>
      </c>
      <c r="L14" s="15" t="s">
        <v>24</v>
      </c>
      <c r="M14" s="14"/>
    </row>
    <row r="15" spans="2:13" ht="14.65" customHeight="1" x14ac:dyDescent="0.25">
      <c r="B15" s="15" t="s">
        <v>25</v>
      </c>
      <c r="C15" s="18"/>
      <c r="E15" s="19"/>
      <c r="F15" s="16" t="s">
        <v>25</v>
      </c>
      <c r="G15" s="17" t="s">
        <v>26</v>
      </c>
      <c r="H15" s="15"/>
      <c r="I15" s="15" t="s">
        <v>27</v>
      </c>
      <c r="J15" s="15" t="s">
        <v>28</v>
      </c>
      <c r="K15" s="15"/>
      <c r="L15" s="15" t="s">
        <v>29</v>
      </c>
      <c r="M15" s="20" t="s">
        <v>30</v>
      </c>
    </row>
    <row r="16" spans="2:13" ht="14.65" customHeight="1" thickBot="1" x14ac:dyDescent="0.3">
      <c r="B16" s="21">
        <v>1</v>
      </c>
      <c r="C16" s="22">
        <v>3213</v>
      </c>
      <c r="D16" s="22" t="s">
        <v>31</v>
      </c>
      <c r="E16" s="22"/>
      <c r="F16" s="23"/>
      <c r="G16" s="24"/>
      <c r="H16" s="25"/>
      <c r="I16" s="22"/>
      <c r="J16" s="22"/>
      <c r="K16" s="26"/>
      <c r="L16" s="27"/>
      <c r="M16" s="14">
        <v>15000</v>
      </c>
    </row>
    <row r="17" spans="2:15" ht="14.65" customHeight="1" thickBot="1" x14ac:dyDescent="0.3">
      <c r="B17" s="28">
        <v>2</v>
      </c>
      <c r="C17" s="29">
        <v>3221</v>
      </c>
      <c r="D17" s="29" t="s">
        <v>32</v>
      </c>
      <c r="E17" s="29"/>
      <c r="F17" s="23"/>
      <c r="G17" s="30"/>
      <c r="H17" s="31"/>
      <c r="I17" s="29"/>
      <c r="J17" s="29"/>
      <c r="K17" s="32"/>
      <c r="L17" s="33"/>
      <c r="M17" s="14"/>
    </row>
    <row r="18" spans="2:15" ht="14.65" customHeight="1" thickBot="1" x14ac:dyDescent="0.3">
      <c r="B18" s="34">
        <v>3</v>
      </c>
      <c r="C18" s="35">
        <v>3221</v>
      </c>
      <c r="D18" s="35" t="s">
        <v>33</v>
      </c>
      <c r="E18" s="35"/>
      <c r="F18" s="23"/>
      <c r="G18" s="36"/>
      <c r="H18" s="37"/>
      <c r="I18" s="35"/>
      <c r="J18" s="35"/>
      <c r="K18" s="38"/>
      <c r="L18" s="39"/>
      <c r="M18" s="14"/>
    </row>
    <row r="19" spans="2:15" ht="14.65" customHeight="1" thickBot="1" x14ac:dyDescent="0.3">
      <c r="B19" s="34">
        <v>4</v>
      </c>
      <c r="C19" s="35">
        <v>3221</v>
      </c>
      <c r="D19" s="35" t="s">
        <v>34</v>
      </c>
      <c r="E19" s="35"/>
      <c r="F19" s="23"/>
      <c r="G19" s="36"/>
      <c r="H19" s="37"/>
      <c r="I19" s="35"/>
      <c r="J19" s="35"/>
      <c r="K19" s="38"/>
      <c r="L19" s="39"/>
      <c r="M19" s="14"/>
    </row>
    <row r="20" spans="2:15" ht="14.65" customHeight="1" thickBot="1" x14ac:dyDescent="0.3">
      <c r="B20" s="34">
        <v>5</v>
      </c>
      <c r="C20" s="35">
        <v>3221</v>
      </c>
      <c r="D20" s="35" t="s">
        <v>35</v>
      </c>
      <c r="E20" s="35"/>
      <c r="F20" s="23"/>
      <c r="G20" s="36"/>
      <c r="H20" s="37"/>
      <c r="I20" s="35"/>
      <c r="J20" s="35"/>
      <c r="K20" s="38"/>
      <c r="L20" s="39"/>
      <c r="M20" s="14"/>
    </row>
    <row r="21" spans="2:15" ht="14.65" customHeight="1" thickBot="1" x14ac:dyDescent="0.3">
      <c r="B21" s="40">
        <v>6</v>
      </c>
      <c r="C21" s="22">
        <v>3221</v>
      </c>
      <c r="D21" s="22" t="s">
        <v>36</v>
      </c>
      <c r="E21" s="41"/>
      <c r="F21" s="23"/>
      <c r="G21" s="24"/>
      <c r="H21" s="25"/>
      <c r="I21" s="22"/>
      <c r="J21" s="22"/>
      <c r="K21" s="26"/>
      <c r="L21" s="27"/>
      <c r="M21" s="14">
        <f>230000+45000</f>
        <v>275000</v>
      </c>
      <c r="N21" s="42">
        <f>G17+G18+G19+G20+G21</f>
        <v>0</v>
      </c>
      <c r="O21" s="43">
        <f>M21-N21</f>
        <v>275000</v>
      </c>
    </row>
    <row r="22" spans="2:15" ht="14.65" customHeight="1" x14ac:dyDescent="0.25">
      <c r="B22" s="28">
        <v>7</v>
      </c>
      <c r="C22" s="29">
        <v>3222</v>
      </c>
      <c r="D22" s="29" t="s">
        <v>37</v>
      </c>
      <c r="E22" s="44"/>
      <c r="F22" s="45"/>
      <c r="G22" s="30"/>
      <c r="H22" s="31"/>
      <c r="I22" s="29"/>
      <c r="J22" s="29"/>
      <c r="K22" s="32"/>
      <c r="L22" s="33"/>
      <c r="M22" s="14"/>
    </row>
    <row r="23" spans="2:15" ht="14.65" customHeight="1" x14ac:dyDescent="0.25">
      <c r="B23" s="34">
        <v>8</v>
      </c>
      <c r="C23" s="35">
        <v>3222</v>
      </c>
      <c r="D23" s="35" t="s">
        <v>38</v>
      </c>
      <c r="E23" s="46"/>
      <c r="F23" s="47"/>
      <c r="G23" s="36"/>
      <c r="H23" s="37"/>
      <c r="I23" s="35"/>
      <c r="J23" s="35"/>
      <c r="K23" s="38"/>
      <c r="L23" s="39"/>
      <c r="M23" s="14"/>
    </row>
    <row r="24" spans="2:15" ht="14.65" customHeight="1" x14ac:dyDescent="0.25">
      <c r="B24" s="34">
        <v>9</v>
      </c>
      <c r="C24" s="35">
        <v>3222</v>
      </c>
      <c r="D24" s="35" t="s">
        <v>39</v>
      </c>
      <c r="E24" s="46"/>
      <c r="F24" s="47"/>
      <c r="G24" s="36"/>
      <c r="H24" s="37"/>
      <c r="I24" s="35"/>
      <c r="J24" s="35"/>
      <c r="K24" s="38"/>
      <c r="L24" s="39"/>
      <c r="M24" s="14"/>
    </row>
    <row r="25" spans="2:15" ht="14.65" customHeight="1" x14ac:dyDescent="0.25">
      <c r="B25" s="34">
        <v>10</v>
      </c>
      <c r="C25" s="35">
        <v>3222</v>
      </c>
      <c r="D25" s="35" t="s">
        <v>40</v>
      </c>
      <c r="E25" s="46"/>
      <c r="F25" s="47"/>
      <c r="G25" s="36"/>
      <c r="H25" s="37"/>
      <c r="I25" s="35"/>
      <c r="J25" s="35"/>
      <c r="K25" s="38"/>
      <c r="L25" s="39"/>
      <c r="M25" s="14"/>
      <c r="N25" s="42"/>
    </row>
    <row r="26" spans="2:15" ht="14.65" customHeight="1" x14ac:dyDescent="0.25">
      <c r="B26" s="34">
        <v>11</v>
      </c>
      <c r="C26" s="35">
        <v>3222</v>
      </c>
      <c r="D26" s="35" t="s">
        <v>41</v>
      </c>
      <c r="E26" s="46"/>
      <c r="F26" s="47"/>
      <c r="G26" s="36"/>
      <c r="H26" s="37"/>
      <c r="I26" s="35"/>
      <c r="J26" s="35"/>
      <c r="K26" s="38"/>
      <c r="L26" s="39"/>
      <c r="M26" s="14"/>
    </row>
    <row r="27" spans="2:15" ht="14.65" customHeight="1" x14ac:dyDescent="0.25">
      <c r="B27" s="34">
        <v>12</v>
      </c>
      <c r="C27" s="35">
        <v>3222</v>
      </c>
      <c r="D27" s="35" t="s">
        <v>42</v>
      </c>
      <c r="E27" s="46"/>
      <c r="F27" s="47"/>
      <c r="G27" s="36"/>
      <c r="H27" s="37"/>
      <c r="I27" s="35"/>
      <c r="J27" s="35"/>
      <c r="K27" s="38"/>
      <c r="L27" s="39"/>
      <c r="M27" s="14"/>
    </row>
    <row r="28" spans="2:15" ht="14.65" customHeight="1" x14ac:dyDescent="0.25">
      <c r="B28" s="34">
        <v>13</v>
      </c>
      <c r="C28" s="35">
        <v>3222</v>
      </c>
      <c r="D28" s="35" t="s">
        <v>43</v>
      </c>
      <c r="E28" s="46"/>
      <c r="F28" s="47"/>
      <c r="G28" s="36"/>
      <c r="H28" s="37"/>
      <c r="I28" s="35"/>
      <c r="J28" s="35"/>
      <c r="K28" s="38"/>
      <c r="L28" s="39"/>
      <c r="M28" s="48"/>
    </row>
    <row r="29" spans="2:15" ht="14.65" customHeight="1" x14ac:dyDescent="0.25">
      <c r="B29" s="34">
        <v>14</v>
      </c>
      <c r="C29" s="35">
        <v>3222</v>
      </c>
      <c r="D29" s="35" t="s">
        <v>44</v>
      </c>
      <c r="E29" s="46"/>
      <c r="F29" s="47"/>
      <c r="G29" s="36"/>
      <c r="H29" s="37"/>
      <c r="I29" s="35"/>
      <c r="J29" s="35"/>
      <c r="K29" s="38"/>
      <c r="L29" s="39"/>
      <c r="M29" s="48"/>
    </row>
    <row r="30" spans="2:15" ht="14.65" customHeight="1" x14ac:dyDescent="0.25">
      <c r="B30" s="34">
        <v>15</v>
      </c>
      <c r="C30" s="35">
        <v>3222</v>
      </c>
      <c r="D30" s="35" t="s">
        <v>45</v>
      </c>
      <c r="E30" s="46"/>
      <c r="F30" s="47"/>
      <c r="G30" s="36"/>
      <c r="H30" s="37"/>
      <c r="I30" s="35"/>
      <c r="J30" s="35"/>
      <c r="K30" s="38"/>
      <c r="L30" s="39"/>
      <c r="M30" s="48"/>
      <c r="N30" s="42"/>
    </row>
    <row r="31" spans="2:15" ht="14.65" customHeight="1" x14ac:dyDescent="0.25">
      <c r="B31" s="34">
        <v>16</v>
      </c>
      <c r="C31" s="35">
        <v>3222</v>
      </c>
      <c r="D31" s="35" t="s">
        <v>46</v>
      </c>
      <c r="E31" s="46"/>
      <c r="F31" s="47"/>
      <c r="G31" s="36"/>
      <c r="H31" s="37"/>
      <c r="I31" s="35"/>
      <c r="J31" s="35"/>
      <c r="K31" s="38"/>
      <c r="L31" s="39"/>
      <c r="M31" s="48"/>
    </row>
    <row r="32" spans="2:15" ht="14.65" customHeight="1" x14ac:dyDescent="0.25">
      <c r="B32" s="34">
        <v>17</v>
      </c>
      <c r="C32" s="35">
        <v>3222</v>
      </c>
      <c r="D32" s="35" t="s">
        <v>47</v>
      </c>
      <c r="E32" s="46"/>
      <c r="F32" s="47"/>
      <c r="G32" s="36"/>
      <c r="H32" s="37"/>
      <c r="I32" s="35"/>
      <c r="J32" s="35"/>
      <c r="K32" s="38"/>
      <c r="L32" s="39"/>
      <c r="M32" s="48"/>
    </row>
    <row r="33" spans="2:15" ht="14.65" customHeight="1" x14ac:dyDescent="0.25">
      <c r="B33" s="34">
        <v>18</v>
      </c>
      <c r="C33" s="35">
        <v>3222</v>
      </c>
      <c r="D33" s="35" t="s">
        <v>48</v>
      </c>
      <c r="E33" s="46"/>
      <c r="F33" s="47"/>
      <c r="G33" s="36"/>
      <c r="H33" s="37"/>
      <c r="I33" s="35"/>
      <c r="J33" s="35"/>
      <c r="K33" s="38"/>
      <c r="L33" s="39"/>
      <c r="M33" s="48"/>
    </row>
    <row r="34" spans="2:15" ht="14.65" customHeight="1" x14ac:dyDescent="0.25">
      <c r="B34" s="34">
        <v>19</v>
      </c>
      <c r="C34" s="35">
        <v>3222</v>
      </c>
      <c r="D34" s="35" t="s">
        <v>49</v>
      </c>
      <c r="E34" s="46"/>
      <c r="F34" s="47"/>
      <c r="G34" s="36"/>
      <c r="H34" s="37"/>
      <c r="I34" s="35"/>
      <c r="J34" s="35"/>
      <c r="K34" s="49"/>
      <c r="L34" s="39"/>
      <c r="M34" s="48"/>
    </row>
    <row r="35" spans="2:15" ht="14.65" customHeight="1" x14ac:dyDescent="0.25">
      <c r="B35" s="34">
        <v>20</v>
      </c>
      <c r="C35" s="35">
        <v>3222</v>
      </c>
      <c r="D35" s="35" t="s">
        <v>50</v>
      </c>
      <c r="E35" s="46"/>
      <c r="F35" s="47"/>
      <c r="G35" s="36"/>
      <c r="H35" s="37"/>
      <c r="I35" s="35"/>
      <c r="J35" s="35"/>
      <c r="K35" s="38"/>
      <c r="L35" s="39"/>
      <c r="M35" s="48"/>
    </row>
    <row r="36" spans="2:15" ht="14.65" customHeight="1" x14ac:dyDescent="0.25">
      <c r="B36" s="34">
        <v>21</v>
      </c>
      <c r="C36" s="35">
        <v>3222</v>
      </c>
      <c r="D36" s="35" t="s">
        <v>51</v>
      </c>
      <c r="E36" s="46"/>
      <c r="F36" s="47"/>
      <c r="G36" s="36"/>
      <c r="H36" s="37"/>
      <c r="I36" s="35"/>
      <c r="J36" s="35"/>
      <c r="K36" s="38"/>
      <c r="L36" s="39"/>
      <c r="M36" s="48"/>
    </row>
    <row r="37" spans="2:15" ht="14.65" customHeight="1" x14ac:dyDescent="0.25">
      <c r="B37" s="34">
        <v>22</v>
      </c>
      <c r="C37" s="35">
        <v>3222</v>
      </c>
      <c r="D37" s="35" t="s">
        <v>52</v>
      </c>
      <c r="E37" s="46"/>
      <c r="F37" s="47"/>
      <c r="G37" s="36"/>
      <c r="H37" s="37"/>
      <c r="I37" s="35"/>
      <c r="J37" s="35"/>
      <c r="K37" s="38"/>
      <c r="L37" s="39"/>
      <c r="M37" s="48"/>
    </row>
    <row r="38" spans="2:15" ht="14.65" customHeight="1" x14ac:dyDescent="0.25">
      <c r="B38" s="34">
        <v>23</v>
      </c>
      <c r="C38" s="35">
        <v>3222</v>
      </c>
      <c r="D38" s="35" t="s">
        <v>53</v>
      </c>
      <c r="E38" s="35"/>
      <c r="F38" s="47"/>
      <c r="G38" s="36"/>
      <c r="H38" s="37"/>
      <c r="I38" s="35"/>
      <c r="J38" s="35"/>
      <c r="K38" s="38"/>
      <c r="L38" s="39"/>
      <c r="M38" s="48"/>
    </row>
    <row r="39" spans="2:15" ht="14.65" customHeight="1" x14ac:dyDescent="0.25">
      <c r="B39" s="34">
        <v>24</v>
      </c>
      <c r="C39" s="35">
        <v>3222</v>
      </c>
      <c r="D39" s="35" t="s">
        <v>54</v>
      </c>
      <c r="E39" s="35"/>
      <c r="F39" s="47"/>
      <c r="G39" s="36"/>
      <c r="H39" s="37"/>
      <c r="I39" s="35"/>
      <c r="J39" s="35"/>
      <c r="K39" s="38"/>
      <c r="L39" s="39"/>
      <c r="M39" s="48"/>
    </row>
    <row r="40" spans="2:15" ht="14.65" customHeight="1" x14ac:dyDescent="0.25">
      <c r="B40" s="34">
        <v>25</v>
      </c>
      <c r="C40" s="35">
        <v>3222</v>
      </c>
      <c r="D40" s="35" t="s">
        <v>55</v>
      </c>
      <c r="E40" s="35"/>
      <c r="F40" s="47"/>
      <c r="G40" s="36"/>
      <c r="H40" s="37"/>
      <c r="I40" s="35"/>
      <c r="J40" s="35"/>
      <c r="K40" s="38"/>
      <c r="L40" s="39"/>
      <c r="M40" s="48"/>
    </row>
    <row r="41" spans="2:15" ht="14.65" customHeight="1" x14ac:dyDescent="0.25">
      <c r="B41" s="34">
        <v>26</v>
      </c>
      <c r="C41" s="35">
        <v>3222</v>
      </c>
      <c r="D41" s="35" t="s">
        <v>56</v>
      </c>
      <c r="E41" s="35"/>
      <c r="F41" s="47"/>
      <c r="G41" s="36"/>
      <c r="H41" s="37"/>
      <c r="I41" s="35"/>
      <c r="J41" s="35"/>
      <c r="K41" s="38"/>
      <c r="L41" s="39"/>
      <c r="M41" s="48"/>
    </row>
    <row r="42" spans="2:15" ht="14.65" customHeight="1" x14ac:dyDescent="0.25">
      <c r="B42" s="34">
        <v>27</v>
      </c>
      <c r="C42" s="35">
        <v>3222</v>
      </c>
      <c r="D42" s="35" t="s">
        <v>57</v>
      </c>
      <c r="E42" s="35"/>
      <c r="F42" s="47"/>
      <c r="G42" s="36"/>
      <c r="H42" s="37"/>
      <c r="I42" s="35"/>
      <c r="J42" s="35"/>
      <c r="K42" s="38"/>
      <c r="L42" s="39"/>
      <c r="M42" s="48"/>
    </row>
    <row r="43" spans="2:15" ht="14.65" customHeight="1" x14ac:dyDescent="0.25">
      <c r="B43" s="34">
        <v>28</v>
      </c>
      <c r="C43" s="35">
        <v>3222</v>
      </c>
      <c r="D43" s="35" t="s">
        <v>58</v>
      </c>
      <c r="E43" s="35"/>
      <c r="F43" s="47"/>
      <c r="G43" s="36"/>
      <c r="H43" s="37"/>
      <c r="I43" s="35"/>
      <c r="J43" s="35"/>
      <c r="K43" s="38"/>
      <c r="L43" s="39"/>
      <c r="M43" s="48"/>
    </row>
    <row r="44" spans="2:15" ht="14.65" customHeight="1" x14ac:dyDescent="0.25">
      <c r="B44" s="34">
        <v>29</v>
      </c>
      <c r="C44" s="35">
        <v>3222</v>
      </c>
      <c r="D44" s="35" t="s">
        <v>59</v>
      </c>
      <c r="E44" s="35"/>
      <c r="F44" s="47"/>
      <c r="G44" s="36"/>
      <c r="H44" s="37"/>
      <c r="I44" s="35"/>
      <c r="J44" s="35"/>
      <c r="K44" s="38"/>
      <c r="L44" s="39"/>
      <c r="M44" s="48"/>
    </row>
    <row r="45" spans="2:15" ht="14.65" customHeight="1" x14ac:dyDescent="0.25">
      <c r="B45" s="34">
        <v>30</v>
      </c>
      <c r="C45" s="35">
        <v>3222</v>
      </c>
      <c r="D45" s="35" t="s">
        <v>60</v>
      </c>
      <c r="E45" s="35"/>
      <c r="F45" s="47"/>
      <c r="G45" s="36"/>
      <c r="H45" s="37"/>
      <c r="I45" s="35"/>
      <c r="J45" s="35"/>
      <c r="K45" s="38"/>
      <c r="L45" s="39"/>
      <c r="M45" s="48"/>
    </row>
    <row r="46" spans="2:15" ht="14.65" customHeight="1" thickBot="1" x14ac:dyDescent="0.3">
      <c r="B46" s="40">
        <v>31</v>
      </c>
      <c r="C46" s="22">
        <v>3222</v>
      </c>
      <c r="D46" s="22" t="s">
        <v>61</v>
      </c>
      <c r="E46" s="22"/>
      <c r="F46" s="47"/>
      <c r="G46" s="24"/>
      <c r="H46" s="25"/>
      <c r="I46" s="22"/>
      <c r="J46" s="22"/>
      <c r="K46" s="50"/>
      <c r="L46" s="27"/>
      <c r="M46" s="48">
        <f>680000+25000+1200000</f>
        <v>1905000</v>
      </c>
      <c r="N46" s="42">
        <f>SUM(G22:G46)</f>
        <v>0</v>
      </c>
      <c r="O46" s="42">
        <f>N46-M46</f>
        <v>-1905000</v>
      </c>
    </row>
    <row r="47" spans="2:15" ht="14.65" customHeight="1" x14ac:dyDescent="0.25">
      <c r="B47" s="28">
        <v>32</v>
      </c>
      <c r="C47" s="29">
        <v>3223</v>
      </c>
      <c r="D47" s="29" t="s">
        <v>62</v>
      </c>
      <c r="E47" s="29"/>
      <c r="F47" s="45"/>
      <c r="G47" s="30"/>
      <c r="H47" s="31"/>
      <c r="I47" s="29"/>
      <c r="J47" s="29"/>
      <c r="K47" s="51"/>
      <c r="L47" s="33"/>
      <c r="M47" s="14"/>
    </row>
    <row r="48" spans="2:15" ht="14.65" customHeight="1" x14ac:dyDescent="0.25">
      <c r="B48" s="34">
        <v>33</v>
      </c>
      <c r="C48" s="35">
        <v>3223</v>
      </c>
      <c r="D48" s="35" t="s">
        <v>63</v>
      </c>
      <c r="E48" s="35"/>
      <c r="F48" s="45"/>
      <c r="G48" s="36"/>
      <c r="H48" s="37"/>
      <c r="I48" s="35"/>
      <c r="J48" s="35"/>
      <c r="K48" s="38"/>
      <c r="L48" s="39"/>
      <c r="M48" s="14"/>
    </row>
    <row r="49" spans="2:15" ht="14.65" customHeight="1" x14ac:dyDescent="0.25">
      <c r="B49" s="34">
        <v>34</v>
      </c>
      <c r="C49" s="35">
        <v>3223</v>
      </c>
      <c r="D49" s="35" t="s">
        <v>64</v>
      </c>
      <c r="E49" s="35"/>
      <c r="F49" s="45"/>
      <c r="G49" s="36"/>
      <c r="H49" s="37"/>
      <c r="I49" s="35"/>
      <c r="J49" s="35"/>
      <c r="K49" s="38"/>
      <c r="L49" s="39"/>
      <c r="M49" s="14"/>
    </row>
    <row r="50" spans="2:15" ht="14.65" customHeight="1" thickBot="1" x14ac:dyDescent="0.3">
      <c r="B50" s="40">
        <v>35</v>
      </c>
      <c r="C50" s="22">
        <v>3223</v>
      </c>
      <c r="D50" s="22" t="s">
        <v>65</v>
      </c>
      <c r="E50" s="41"/>
      <c r="F50" s="45"/>
      <c r="G50" s="24"/>
      <c r="H50" s="25"/>
      <c r="I50" s="22"/>
      <c r="J50" s="22"/>
      <c r="K50" s="26"/>
      <c r="L50" s="27"/>
      <c r="M50" s="14">
        <f>85000+900000</f>
        <v>985000</v>
      </c>
      <c r="N50" s="42">
        <f>G47+G48+G49+G50</f>
        <v>0</v>
      </c>
      <c r="O50" s="43">
        <f>M50-N50</f>
        <v>985000</v>
      </c>
    </row>
    <row r="51" spans="2:15" ht="14.65" customHeight="1" x14ac:dyDescent="0.25">
      <c r="B51" s="28">
        <v>36</v>
      </c>
      <c r="C51" s="29">
        <v>3224</v>
      </c>
      <c r="D51" s="29" t="s">
        <v>66</v>
      </c>
      <c r="E51" s="29"/>
      <c r="F51" s="45"/>
      <c r="G51" s="30"/>
      <c r="H51" s="31"/>
      <c r="I51" s="29"/>
      <c r="J51" s="29"/>
      <c r="K51" s="32"/>
      <c r="L51" s="33"/>
      <c r="M51" s="14"/>
    </row>
    <row r="52" spans="2:15" ht="14.65" customHeight="1" x14ac:dyDescent="0.25">
      <c r="B52" s="34">
        <v>37</v>
      </c>
      <c r="C52" s="35">
        <v>3224</v>
      </c>
      <c r="D52" s="35" t="s">
        <v>67</v>
      </c>
      <c r="E52" s="35"/>
      <c r="F52" s="45"/>
      <c r="G52" s="36"/>
      <c r="H52" s="37"/>
      <c r="I52" s="35"/>
      <c r="J52" s="35"/>
      <c r="K52" s="38"/>
      <c r="L52" s="39"/>
      <c r="M52" s="14"/>
    </row>
    <row r="53" spans="2:15" ht="14.65" customHeight="1" x14ac:dyDescent="0.25">
      <c r="B53" s="34">
        <v>38</v>
      </c>
      <c r="C53" s="35">
        <v>3224</v>
      </c>
      <c r="D53" s="35" t="s">
        <v>68</v>
      </c>
      <c r="E53" s="38"/>
      <c r="F53" s="45"/>
      <c r="G53" s="36"/>
      <c r="H53" s="37"/>
      <c r="I53" s="35"/>
      <c r="J53" s="35"/>
      <c r="K53" s="38"/>
      <c r="L53" s="39"/>
      <c r="M53" s="14"/>
    </row>
    <row r="54" spans="2:15" ht="14.65" customHeight="1" thickBot="1" x14ac:dyDescent="0.3">
      <c r="B54" s="40">
        <v>39</v>
      </c>
      <c r="C54" s="22">
        <v>3224</v>
      </c>
      <c r="D54" s="22" t="s">
        <v>69</v>
      </c>
      <c r="E54" s="22"/>
      <c r="F54" s="45"/>
      <c r="G54" s="24"/>
      <c r="H54" s="25"/>
      <c r="I54" s="22"/>
      <c r="J54" s="22"/>
      <c r="K54" s="26"/>
      <c r="L54" s="27"/>
      <c r="M54" s="14">
        <v>33000</v>
      </c>
      <c r="N54" s="42">
        <f>G51+G52+G53+G54</f>
        <v>0</v>
      </c>
      <c r="O54" s="43">
        <f>M54-N54</f>
        <v>33000</v>
      </c>
    </row>
    <row r="55" spans="2:15" ht="14.65" customHeight="1" x14ac:dyDescent="0.25">
      <c r="B55" s="28">
        <v>40</v>
      </c>
      <c r="C55" s="29">
        <v>3225</v>
      </c>
      <c r="D55" s="29" t="s">
        <v>70</v>
      </c>
      <c r="E55" s="32"/>
      <c r="F55" s="45"/>
      <c r="G55" s="30"/>
      <c r="H55" s="31"/>
      <c r="I55" s="29"/>
      <c r="J55" s="29"/>
      <c r="K55" s="51"/>
      <c r="L55" s="33"/>
      <c r="M55" s="14"/>
    </row>
    <row r="56" spans="2:15" ht="14.65" customHeight="1" thickBot="1" x14ac:dyDescent="0.3">
      <c r="B56" s="40">
        <v>41</v>
      </c>
      <c r="C56" s="22">
        <v>3225</v>
      </c>
      <c r="D56" s="22" t="s">
        <v>71</v>
      </c>
      <c r="E56" s="22"/>
      <c r="F56" s="45"/>
      <c r="G56" s="24"/>
      <c r="H56" s="25"/>
      <c r="I56" s="22"/>
      <c r="J56" s="22"/>
      <c r="K56" s="26"/>
      <c r="L56" s="27"/>
      <c r="M56" s="14">
        <v>100000</v>
      </c>
      <c r="N56" s="42">
        <f>G56+G55</f>
        <v>0</v>
      </c>
      <c r="O56" s="43">
        <f>M56-N56</f>
        <v>100000</v>
      </c>
    </row>
    <row r="57" spans="2:15" ht="14.65" customHeight="1" thickBot="1" x14ac:dyDescent="0.3">
      <c r="B57" s="52">
        <v>42</v>
      </c>
      <c r="C57" s="53">
        <v>3227</v>
      </c>
      <c r="D57" s="53" t="s">
        <v>72</v>
      </c>
      <c r="E57" s="53"/>
      <c r="F57" s="45"/>
      <c r="G57" s="54"/>
      <c r="H57" s="55"/>
      <c r="I57" s="53"/>
      <c r="J57" s="53"/>
      <c r="K57" s="56"/>
      <c r="L57" s="57"/>
      <c r="M57" s="14">
        <v>40000</v>
      </c>
    </row>
    <row r="58" spans="2:15" ht="14.65" customHeight="1" x14ac:dyDescent="0.25">
      <c r="B58" s="28">
        <v>43</v>
      </c>
      <c r="C58" s="29">
        <v>3231</v>
      </c>
      <c r="D58" s="29" t="s">
        <v>73</v>
      </c>
      <c r="E58" s="29"/>
      <c r="F58" s="45"/>
      <c r="G58" s="30"/>
      <c r="H58" s="31"/>
      <c r="I58" s="29"/>
      <c r="J58" s="29"/>
      <c r="K58" s="32"/>
      <c r="L58" s="33"/>
      <c r="M58" s="14"/>
    </row>
    <row r="59" spans="2:15" ht="14.65" customHeight="1" thickBot="1" x14ac:dyDescent="0.3">
      <c r="B59" s="40">
        <v>44</v>
      </c>
      <c r="C59" s="22">
        <v>3231</v>
      </c>
      <c r="D59" s="22" t="s">
        <v>74</v>
      </c>
      <c r="E59" s="22"/>
      <c r="F59" s="45"/>
      <c r="G59" s="24"/>
      <c r="H59" s="25"/>
      <c r="I59" s="22"/>
      <c r="J59" s="22"/>
      <c r="K59" s="50"/>
      <c r="L59" s="27"/>
      <c r="M59" s="14">
        <v>40000</v>
      </c>
      <c r="N59" s="42">
        <f>G58+G59</f>
        <v>0</v>
      </c>
      <c r="O59" s="43">
        <f>M59-N59</f>
        <v>40000</v>
      </c>
    </row>
    <row r="60" spans="2:15" ht="14.65" customHeight="1" x14ac:dyDescent="0.25">
      <c r="B60" s="28">
        <v>45</v>
      </c>
      <c r="C60" s="29">
        <v>3232</v>
      </c>
      <c r="D60" s="29" t="s">
        <v>75</v>
      </c>
      <c r="E60" s="29"/>
      <c r="F60" s="45"/>
      <c r="G60" s="30"/>
      <c r="H60" s="31"/>
      <c r="I60" s="29"/>
      <c r="J60" s="29"/>
      <c r="K60" s="32"/>
      <c r="L60" s="33"/>
      <c r="M60" s="14"/>
    </row>
    <row r="61" spans="2:15" ht="14.65" customHeight="1" x14ac:dyDescent="0.25">
      <c r="B61" s="34">
        <v>46</v>
      </c>
      <c r="C61" s="35">
        <v>3232</v>
      </c>
      <c r="D61" s="35" t="s">
        <v>76</v>
      </c>
      <c r="E61" s="35"/>
      <c r="F61" s="45"/>
      <c r="G61" s="36"/>
      <c r="H61" s="37"/>
      <c r="I61" s="35"/>
      <c r="J61" s="35"/>
      <c r="K61" s="38"/>
      <c r="L61" s="39"/>
      <c r="M61" s="14"/>
    </row>
    <row r="62" spans="2:15" ht="14.65" customHeight="1" x14ac:dyDescent="0.25">
      <c r="B62" s="34">
        <v>47</v>
      </c>
      <c r="C62" s="35">
        <v>3232</v>
      </c>
      <c r="D62" s="35" t="s">
        <v>77</v>
      </c>
      <c r="E62" s="35"/>
      <c r="F62" s="45"/>
      <c r="G62" s="36"/>
      <c r="H62" s="37"/>
      <c r="I62" s="35"/>
      <c r="J62" s="35"/>
      <c r="K62" s="38"/>
      <c r="L62" s="39"/>
      <c r="M62" s="14"/>
    </row>
    <row r="63" spans="2:15" ht="14.65" customHeight="1" thickBot="1" x14ac:dyDescent="0.3">
      <c r="B63" s="40">
        <v>48</v>
      </c>
      <c r="C63" s="22">
        <v>3232</v>
      </c>
      <c r="D63" s="22" t="s">
        <v>78</v>
      </c>
      <c r="E63" s="22"/>
      <c r="F63" s="45"/>
      <c r="G63" s="24"/>
      <c r="H63" s="25"/>
      <c r="I63" s="22"/>
      <c r="J63" s="22"/>
      <c r="K63" s="26"/>
      <c r="L63" s="27"/>
      <c r="M63" s="14">
        <f>259579+150000+25000</f>
        <v>434579</v>
      </c>
      <c r="N63" s="42">
        <f>G60+G61+G62+G63</f>
        <v>0</v>
      </c>
      <c r="O63" s="43">
        <f>M63-N63</f>
        <v>434579</v>
      </c>
    </row>
    <row r="64" spans="2:15" ht="14.65" customHeight="1" x14ac:dyDescent="0.25">
      <c r="B64" s="28">
        <v>49</v>
      </c>
      <c r="C64" s="29">
        <v>3233</v>
      </c>
      <c r="D64" s="29" t="s">
        <v>79</v>
      </c>
      <c r="E64" s="29"/>
      <c r="F64" s="45"/>
      <c r="G64" s="30"/>
      <c r="H64" s="31"/>
      <c r="I64" s="29"/>
      <c r="J64" s="29"/>
      <c r="K64" s="32"/>
      <c r="L64" s="33"/>
      <c r="M64" s="14"/>
    </row>
    <row r="65" spans="2:15" ht="14.65" customHeight="1" x14ac:dyDescent="0.25">
      <c r="B65" s="34">
        <v>50</v>
      </c>
      <c r="C65" s="35">
        <v>3233</v>
      </c>
      <c r="D65" s="35" t="s">
        <v>80</v>
      </c>
      <c r="E65" s="35"/>
      <c r="F65" s="45"/>
      <c r="G65" s="36"/>
      <c r="H65" s="37"/>
      <c r="I65" s="35"/>
      <c r="J65" s="35"/>
      <c r="K65" s="38"/>
      <c r="L65" s="39"/>
      <c r="M65" s="14"/>
    </row>
    <row r="66" spans="2:15" ht="14.65" customHeight="1" thickBot="1" x14ac:dyDescent="0.3">
      <c r="B66" s="40">
        <v>51</v>
      </c>
      <c r="C66" s="22">
        <v>3233</v>
      </c>
      <c r="D66" s="22" t="s">
        <v>81</v>
      </c>
      <c r="E66" s="22"/>
      <c r="F66" s="45"/>
      <c r="G66" s="24"/>
      <c r="H66" s="25"/>
      <c r="I66" s="22"/>
      <c r="J66" s="22"/>
      <c r="K66" s="26"/>
      <c r="L66" s="27"/>
      <c r="M66" s="14">
        <v>20000</v>
      </c>
      <c r="N66" s="42">
        <f>G64+G65+G66</f>
        <v>0</v>
      </c>
      <c r="O66" s="43">
        <f>M66-N66</f>
        <v>20000</v>
      </c>
    </row>
    <row r="67" spans="2:15" ht="14.65" customHeight="1" x14ac:dyDescent="0.25">
      <c r="B67" s="28">
        <v>52</v>
      </c>
      <c r="C67" s="29">
        <v>3234</v>
      </c>
      <c r="D67" s="29" t="s">
        <v>82</v>
      </c>
      <c r="E67" s="29"/>
      <c r="F67" s="45"/>
      <c r="G67" s="30"/>
      <c r="H67" s="31"/>
      <c r="I67" s="29"/>
      <c r="J67" s="29"/>
      <c r="K67" s="32"/>
      <c r="L67" s="33"/>
      <c r="M67" s="14"/>
    </row>
    <row r="68" spans="2:15" ht="14.65" customHeight="1" x14ac:dyDescent="0.25">
      <c r="B68" s="34">
        <v>53</v>
      </c>
      <c r="C68" s="35">
        <v>3234</v>
      </c>
      <c r="D68" s="35" t="s">
        <v>83</v>
      </c>
      <c r="E68" s="35"/>
      <c r="F68" s="45"/>
      <c r="G68" s="36"/>
      <c r="H68" s="37"/>
      <c r="I68" s="35"/>
      <c r="J68" s="35"/>
      <c r="K68" s="38"/>
      <c r="L68" s="39"/>
      <c r="M68" s="14"/>
    </row>
    <row r="69" spans="2:15" ht="14.65" customHeight="1" x14ac:dyDescent="0.25">
      <c r="B69" s="34">
        <v>54</v>
      </c>
      <c r="C69" s="35">
        <v>3234</v>
      </c>
      <c r="D69" s="35" t="s">
        <v>84</v>
      </c>
      <c r="E69" s="35"/>
      <c r="F69" s="45"/>
      <c r="G69" s="36"/>
      <c r="H69" s="37"/>
      <c r="I69" s="35"/>
      <c r="J69" s="35"/>
      <c r="K69" s="38"/>
      <c r="L69" s="39"/>
      <c r="M69" s="14"/>
    </row>
    <row r="70" spans="2:15" ht="14.65" customHeight="1" x14ac:dyDescent="0.25">
      <c r="B70" s="34">
        <v>55</v>
      </c>
      <c r="C70" s="35">
        <v>3234</v>
      </c>
      <c r="D70" s="35" t="s">
        <v>85</v>
      </c>
      <c r="E70" s="35"/>
      <c r="F70" s="45"/>
      <c r="G70" s="36"/>
      <c r="H70" s="37"/>
      <c r="I70" s="35"/>
      <c r="J70" s="35"/>
      <c r="K70" s="38"/>
      <c r="L70" s="39"/>
      <c r="M70" s="14"/>
      <c r="N70" s="42"/>
    </row>
    <row r="71" spans="2:15" ht="14.65" customHeight="1" thickBot="1" x14ac:dyDescent="0.3">
      <c r="B71" s="40">
        <v>56</v>
      </c>
      <c r="C71" s="22">
        <v>3234</v>
      </c>
      <c r="D71" s="22" t="s">
        <v>86</v>
      </c>
      <c r="E71" s="22"/>
      <c r="F71" s="45"/>
      <c r="G71" s="24"/>
      <c r="H71" s="25"/>
      <c r="I71" s="22"/>
      <c r="J71" s="22"/>
      <c r="K71" s="26"/>
      <c r="L71" s="27"/>
      <c r="M71" s="14">
        <f>300000+52000</f>
        <v>352000</v>
      </c>
      <c r="N71" s="42">
        <f>G67+G68+G69+G70+G71</f>
        <v>0</v>
      </c>
      <c r="O71" s="43">
        <f>M71-N71</f>
        <v>352000</v>
      </c>
    </row>
    <row r="72" spans="2:15" ht="14.65" customHeight="1" x14ac:dyDescent="0.25">
      <c r="B72" s="28">
        <v>57</v>
      </c>
      <c r="C72" s="29">
        <v>3236</v>
      </c>
      <c r="D72" s="29" t="s">
        <v>87</v>
      </c>
      <c r="E72" s="29"/>
      <c r="F72" s="45"/>
      <c r="G72" s="30"/>
      <c r="H72" s="31"/>
      <c r="I72" s="29"/>
      <c r="J72" s="29"/>
      <c r="K72" s="32"/>
      <c r="L72" s="33"/>
      <c r="M72" s="14"/>
    </row>
    <row r="73" spans="2:15" ht="14.65" customHeight="1" thickBot="1" x14ac:dyDescent="0.3">
      <c r="B73" s="40">
        <v>58</v>
      </c>
      <c r="C73" s="22">
        <v>3236</v>
      </c>
      <c r="D73" s="22" t="s">
        <v>88</v>
      </c>
      <c r="E73" s="22"/>
      <c r="F73" s="45"/>
      <c r="G73" s="24"/>
      <c r="H73" s="25"/>
      <c r="I73" s="22"/>
      <c r="J73" s="22"/>
      <c r="K73" s="26"/>
      <c r="L73" s="27"/>
      <c r="M73" s="14">
        <v>50000</v>
      </c>
      <c r="N73" s="42">
        <f>G72+G73</f>
        <v>0</v>
      </c>
      <c r="O73" s="43">
        <f>M73-N73</f>
        <v>50000</v>
      </c>
    </row>
    <row r="74" spans="2:15" ht="14.65" customHeight="1" x14ac:dyDescent="0.25">
      <c r="B74" s="28">
        <v>59</v>
      </c>
      <c r="C74" s="29">
        <v>3237</v>
      </c>
      <c r="D74" s="29" t="s">
        <v>89</v>
      </c>
      <c r="E74" s="29"/>
      <c r="F74" s="45"/>
      <c r="G74" s="30"/>
      <c r="H74" s="31"/>
      <c r="I74" s="29"/>
      <c r="J74" s="29"/>
      <c r="K74" s="32"/>
      <c r="L74" s="33"/>
      <c r="M74" s="14"/>
      <c r="N74" s="42"/>
    </row>
    <row r="75" spans="2:15" ht="14.65" customHeight="1" x14ac:dyDescent="0.25">
      <c r="B75" s="34">
        <v>60</v>
      </c>
      <c r="C75" s="35">
        <v>3237</v>
      </c>
      <c r="D75" s="35" t="s">
        <v>90</v>
      </c>
      <c r="E75" s="35"/>
      <c r="F75" s="45"/>
      <c r="G75" s="36"/>
      <c r="H75" s="37"/>
      <c r="I75" s="35"/>
      <c r="J75" s="35"/>
      <c r="K75" s="38"/>
      <c r="L75" s="39"/>
      <c r="M75" s="14"/>
    </row>
    <row r="76" spans="2:15" ht="14.65" customHeight="1" thickBot="1" x14ac:dyDescent="0.3">
      <c r="B76" s="40">
        <v>61</v>
      </c>
      <c r="C76" s="22">
        <v>3237</v>
      </c>
      <c r="D76" s="22" t="s">
        <v>91</v>
      </c>
      <c r="E76" s="22"/>
      <c r="F76" s="45"/>
      <c r="G76" s="24"/>
      <c r="H76" s="25"/>
      <c r="I76" s="22"/>
      <c r="J76" s="22"/>
      <c r="K76" s="26"/>
      <c r="L76" s="27"/>
      <c r="M76" s="14">
        <f>15000+29212</f>
        <v>44212</v>
      </c>
      <c r="N76" s="42">
        <f>G74+G75+G76</f>
        <v>0</v>
      </c>
      <c r="O76" s="43">
        <f>M76-N76</f>
        <v>44212</v>
      </c>
    </row>
    <row r="77" spans="2:15" ht="14.65" customHeight="1" thickBot="1" x14ac:dyDescent="0.3">
      <c r="B77" s="52">
        <v>62</v>
      </c>
      <c r="C77" s="53">
        <v>3238</v>
      </c>
      <c r="D77" s="53" t="s">
        <v>92</v>
      </c>
      <c r="E77" s="53"/>
      <c r="F77" s="45"/>
      <c r="G77" s="54"/>
      <c r="H77" s="55"/>
      <c r="I77" s="53"/>
      <c r="J77" s="53"/>
      <c r="K77" s="56"/>
      <c r="L77" s="57"/>
      <c r="M77" s="14">
        <v>60000</v>
      </c>
    </row>
    <row r="78" spans="2:15" ht="14.65" customHeight="1" x14ac:dyDescent="0.25">
      <c r="B78" s="58">
        <v>63</v>
      </c>
      <c r="C78" s="59">
        <v>3239</v>
      </c>
      <c r="D78" s="59" t="s">
        <v>93</v>
      </c>
      <c r="E78" s="59"/>
      <c r="F78" s="45"/>
      <c r="G78" s="60"/>
      <c r="H78" s="61"/>
      <c r="I78" s="59"/>
      <c r="J78" s="59"/>
      <c r="K78" s="62"/>
      <c r="L78" s="63"/>
      <c r="M78" s="14"/>
    </row>
    <row r="79" spans="2:15" ht="14.65" customHeight="1" thickBot="1" x14ac:dyDescent="0.3">
      <c r="B79" s="40">
        <v>64</v>
      </c>
      <c r="C79" s="22">
        <v>3239</v>
      </c>
      <c r="D79" s="22" t="s">
        <v>94</v>
      </c>
      <c r="E79" s="22"/>
      <c r="F79" s="45"/>
      <c r="G79" s="24"/>
      <c r="H79" s="25"/>
      <c r="I79" s="22"/>
      <c r="J79" s="22"/>
      <c r="K79" s="26"/>
      <c r="L79" s="27"/>
      <c r="M79" s="14">
        <v>20000</v>
      </c>
      <c r="N79" s="42">
        <f>G78+G79</f>
        <v>0</v>
      </c>
    </row>
    <row r="80" spans="2:15" ht="14.65" customHeight="1" thickBot="1" x14ac:dyDescent="0.3">
      <c r="B80" s="52">
        <v>65</v>
      </c>
      <c r="C80" s="53">
        <v>3291</v>
      </c>
      <c r="D80" s="53" t="s">
        <v>95</v>
      </c>
      <c r="E80" s="53"/>
      <c r="F80" s="45"/>
      <c r="G80" s="54"/>
      <c r="H80" s="55"/>
      <c r="I80" s="53"/>
      <c r="J80" s="53"/>
      <c r="K80" s="56"/>
      <c r="L80" s="57"/>
      <c r="M80" s="14">
        <v>72058</v>
      </c>
      <c r="N80" s="42">
        <f>G80</f>
        <v>0</v>
      </c>
    </row>
    <row r="81" spans="2:15" ht="14.65" customHeight="1" x14ac:dyDescent="0.25">
      <c r="B81" s="28">
        <v>66</v>
      </c>
      <c r="C81" s="29">
        <v>3292</v>
      </c>
      <c r="D81" s="29" t="s">
        <v>96</v>
      </c>
      <c r="E81" s="29"/>
      <c r="F81" s="45"/>
      <c r="G81" s="30"/>
      <c r="H81" s="31"/>
      <c r="I81" s="29"/>
      <c r="J81" s="29"/>
      <c r="K81" s="32"/>
      <c r="L81" s="33"/>
      <c r="M81" s="14"/>
    </row>
    <row r="82" spans="2:15" ht="14.65" customHeight="1" x14ac:dyDescent="0.25">
      <c r="B82" s="34">
        <v>67</v>
      </c>
      <c r="C82" s="35">
        <v>3292</v>
      </c>
      <c r="D82" s="35" t="s">
        <v>97</v>
      </c>
      <c r="E82" s="35"/>
      <c r="F82" s="45"/>
      <c r="G82" s="36"/>
      <c r="H82" s="37"/>
      <c r="I82" s="35"/>
      <c r="J82" s="35"/>
      <c r="K82" s="38"/>
      <c r="L82" s="39"/>
      <c r="M82" s="14"/>
    </row>
    <row r="83" spans="2:15" ht="14.65" customHeight="1" thickBot="1" x14ac:dyDescent="0.3">
      <c r="B83" s="40">
        <v>68</v>
      </c>
      <c r="C83" s="22">
        <v>3292</v>
      </c>
      <c r="D83" s="22" t="s">
        <v>98</v>
      </c>
      <c r="E83" s="22"/>
      <c r="F83" s="45"/>
      <c r="G83" s="24"/>
      <c r="H83" s="25"/>
      <c r="I83" s="22"/>
      <c r="J83" s="22"/>
      <c r="K83" s="26"/>
      <c r="L83" s="27"/>
      <c r="M83" s="14">
        <v>42000</v>
      </c>
      <c r="N83" s="42">
        <f>G81+G82+G83</f>
        <v>0</v>
      </c>
      <c r="O83" s="43">
        <f>M83-N83</f>
        <v>42000</v>
      </c>
    </row>
    <row r="84" spans="2:15" ht="14.65" customHeight="1" thickBot="1" x14ac:dyDescent="0.3">
      <c r="B84" s="52">
        <v>69</v>
      </c>
      <c r="C84" s="53">
        <v>3293</v>
      </c>
      <c r="D84" s="53" t="s">
        <v>99</v>
      </c>
      <c r="E84" s="56"/>
      <c r="F84" s="45"/>
      <c r="G84" s="54"/>
      <c r="H84" s="55"/>
      <c r="I84" s="53"/>
      <c r="J84" s="53"/>
      <c r="K84" s="56"/>
      <c r="L84" s="57"/>
      <c r="M84" s="14">
        <v>20000</v>
      </c>
    </row>
    <row r="85" spans="2:15" ht="14.65" customHeight="1" thickBot="1" x14ac:dyDescent="0.3">
      <c r="B85" s="52">
        <v>70</v>
      </c>
      <c r="C85" s="53">
        <v>3295</v>
      </c>
      <c r="D85" s="53" t="s">
        <v>100</v>
      </c>
      <c r="E85" s="56"/>
      <c r="F85" s="45"/>
      <c r="G85" s="54"/>
      <c r="H85" s="55"/>
      <c r="I85" s="53"/>
      <c r="J85" s="53"/>
      <c r="K85" s="56"/>
      <c r="L85" s="57"/>
      <c r="M85" s="14">
        <v>2000</v>
      </c>
    </row>
    <row r="86" spans="2:15" ht="14.65" customHeight="1" x14ac:dyDescent="0.25">
      <c r="B86" s="58">
        <v>71</v>
      </c>
      <c r="C86" s="59">
        <v>3299</v>
      </c>
      <c r="D86" s="59" t="s">
        <v>101</v>
      </c>
      <c r="E86" s="62"/>
      <c r="F86" s="45"/>
      <c r="G86" s="64"/>
      <c r="H86" s="61"/>
      <c r="I86" s="59"/>
      <c r="J86" s="59"/>
      <c r="K86" s="62"/>
      <c r="L86" s="63"/>
      <c r="M86" s="14"/>
    </row>
    <row r="87" spans="2:15" ht="14.65" customHeight="1" thickBot="1" x14ac:dyDescent="0.3">
      <c r="B87" s="40">
        <v>72</v>
      </c>
      <c r="C87" s="22">
        <v>3299</v>
      </c>
      <c r="D87" s="22" t="s">
        <v>102</v>
      </c>
      <c r="E87" s="26"/>
      <c r="F87" s="45"/>
      <c r="G87" s="24"/>
      <c r="H87" s="25"/>
      <c r="I87" s="22"/>
      <c r="J87" s="22"/>
      <c r="K87" s="26"/>
      <c r="L87" s="27"/>
      <c r="M87" s="14">
        <v>3000</v>
      </c>
      <c r="N87" s="42">
        <f>G86+G87</f>
        <v>0</v>
      </c>
      <c r="O87" s="43">
        <f>M87-N87</f>
        <v>3000</v>
      </c>
    </row>
    <row r="88" spans="2:15" ht="14.65" customHeight="1" thickBot="1" x14ac:dyDescent="0.3">
      <c r="B88" s="52">
        <v>73</v>
      </c>
      <c r="C88" s="53">
        <v>3431</v>
      </c>
      <c r="D88" s="53" t="s">
        <v>103</v>
      </c>
      <c r="E88" s="53"/>
      <c r="F88" s="45"/>
      <c r="G88" s="54"/>
      <c r="H88" s="55"/>
      <c r="I88" s="53"/>
      <c r="J88" s="53"/>
      <c r="K88" s="56"/>
      <c r="L88" s="57"/>
      <c r="M88" s="14">
        <v>25000</v>
      </c>
    </row>
    <row r="89" spans="2:15" ht="14.65" customHeight="1" thickBot="1" x14ac:dyDescent="0.3">
      <c r="B89" s="52">
        <v>74</v>
      </c>
      <c r="C89" s="53">
        <v>3433</v>
      </c>
      <c r="D89" s="53" t="s">
        <v>104</v>
      </c>
      <c r="E89" s="56"/>
      <c r="F89" s="45"/>
      <c r="G89" s="54"/>
      <c r="H89" s="55"/>
      <c r="I89" s="53"/>
      <c r="J89" s="53"/>
      <c r="K89" s="56"/>
      <c r="L89" s="57"/>
      <c r="M89" s="14">
        <v>5000</v>
      </c>
    </row>
    <row r="90" spans="2:15" ht="14.65" customHeight="1" thickBot="1" x14ac:dyDescent="0.3">
      <c r="B90" s="52">
        <v>75</v>
      </c>
      <c r="C90" s="53">
        <v>4221</v>
      </c>
      <c r="D90" s="53" t="s">
        <v>105</v>
      </c>
      <c r="E90" s="53"/>
      <c r="F90" s="45"/>
      <c r="G90" s="54"/>
      <c r="H90" s="55"/>
      <c r="I90" s="53"/>
      <c r="J90" s="53"/>
      <c r="K90" s="56"/>
      <c r="L90" s="57"/>
      <c r="M90" s="14">
        <v>5000</v>
      </c>
    </row>
    <row r="91" spans="2:15" ht="14.65" customHeight="1" thickBot="1" x14ac:dyDescent="0.3">
      <c r="B91" s="52">
        <v>76</v>
      </c>
      <c r="C91" s="53">
        <v>4222</v>
      </c>
      <c r="D91" s="53" t="s">
        <v>106</v>
      </c>
      <c r="E91" s="53"/>
      <c r="F91" s="45"/>
      <c r="G91" s="54"/>
      <c r="H91" s="55"/>
      <c r="I91" s="53"/>
      <c r="J91" s="53"/>
      <c r="K91" s="56"/>
      <c r="L91" s="57"/>
      <c r="M91" s="14">
        <v>5000</v>
      </c>
    </row>
    <row r="92" spans="2:15" ht="14.65" customHeight="1" thickBot="1" x14ac:dyDescent="0.3">
      <c r="B92" s="52">
        <v>77</v>
      </c>
      <c r="C92" s="53">
        <v>4223</v>
      </c>
      <c r="D92" s="53" t="s">
        <v>107</v>
      </c>
      <c r="E92" s="53"/>
      <c r="F92" s="45"/>
      <c r="G92" s="54"/>
      <c r="H92" s="55"/>
      <c r="I92" s="53"/>
      <c r="J92" s="53"/>
      <c r="K92" s="56"/>
      <c r="L92" s="57"/>
      <c r="M92" s="14">
        <v>15000</v>
      </c>
    </row>
    <row r="93" spans="2:15" ht="14.65" customHeight="1" thickBot="1" x14ac:dyDescent="0.3">
      <c r="B93" s="52">
        <v>78</v>
      </c>
      <c r="C93" s="53">
        <v>4224</v>
      </c>
      <c r="D93" s="53" t="s">
        <v>108</v>
      </c>
      <c r="E93" s="53"/>
      <c r="F93" s="45"/>
      <c r="G93" s="54"/>
      <c r="H93" s="55"/>
      <c r="I93" s="53"/>
      <c r="J93" s="53"/>
      <c r="K93" s="56"/>
      <c r="L93" s="57"/>
      <c r="M93" s="14">
        <v>15000</v>
      </c>
    </row>
    <row r="94" spans="2:15" ht="14.65" customHeight="1" thickBot="1" x14ac:dyDescent="0.3">
      <c r="B94" s="52">
        <v>79</v>
      </c>
      <c r="C94" s="53">
        <v>4227</v>
      </c>
      <c r="D94" s="53" t="s">
        <v>109</v>
      </c>
      <c r="E94" s="53"/>
      <c r="F94" s="45"/>
      <c r="G94" s="54"/>
      <c r="H94" s="55"/>
      <c r="I94" s="53"/>
      <c r="J94" s="53"/>
      <c r="K94" s="56"/>
      <c r="L94" s="57"/>
      <c r="M94" s="14">
        <v>10000</v>
      </c>
    </row>
    <row r="95" spans="2:15" ht="14.65" customHeight="1" x14ac:dyDescent="0.25">
      <c r="B95" s="28">
        <v>80</v>
      </c>
      <c r="C95" s="29">
        <v>4511</v>
      </c>
      <c r="D95" s="29" t="s">
        <v>110</v>
      </c>
      <c r="E95" s="29"/>
      <c r="F95" s="45"/>
      <c r="G95" s="30"/>
      <c r="H95" s="31"/>
      <c r="I95" s="29"/>
      <c r="J95" s="29"/>
      <c r="K95" s="32"/>
      <c r="L95" s="33"/>
      <c r="M95" s="14"/>
    </row>
    <row r="96" spans="2:15" ht="14.65" customHeight="1" x14ac:dyDescent="0.25">
      <c r="B96" s="28">
        <v>81</v>
      </c>
      <c r="C96" s="29">
        <v>4511</v>
      </c>
      <c r="D96" s="29" t="s">
        <v>110</v>
      </c>
      <c r="E96" s="29"/>
      <c r="F96" s="45"/>
      <c r="G96" s="30"/>
      <c r="H96" s="31"/>
      <c r="I96" s="29"/>
      <c r="J96" s="29"/>
      <c r="K96" s="32"/>
      <c r="L96" s="33"/>
      <c r="M96" s="14">
        <f>284421+300000</f>
        <v>584421</v>
      </c>
      <c r="N96" s="42">
        <f>G95+G96</f>
        <v>0</v>
      </c>
      <c r="O96" s="43">
        <f>M96-N96</f>
        <v>584421</v>
      </c>
    </row>
    <row r="97" spans="2:13" x14ac:dyDescent="0.25">
      <c r="F97" s="65"/>
      <c r="G97" s="14">
        <f>SUM(G16:G96)</f>
        <v>0</v>
      </c>
      <c r="M97" s="14"/>
    </row>
    <row r="98" spans="2:13" x14ac:dyDescent="0.25">
      <c r="B98" s="9"/>
      <c r="C98" s="9"/>
      <c r="D98" s="9"/>
      <c r="E98" s="9"/>
      <c r="F98" s="66"/>
      <c r="G98" s="67">
        <f>98836+150000+895000+14000+3408000+23000+851673+130000+2000+8569+10000</f>
        <v>5591078</v>
      </c>
      <c r="H98" s="68">
        <f>G97-G98</f>
        <v>-5591078</v>
      </c>
      <c r="I98" s="9"/>
      <c r="J98" s="9"/>
      <c r="K98" s="69"/>
      <c r="L98" s="70"/>
    </row>
    <row r="99" spans="2:13" x14ac:dyDescent="0.25">
      <c r="B99" s="9"/>
      <c r="C99" s="9"/>
      <c r="D99" s="9"/>
      <c r="E99" s="9"/>
      <c r="F99" s="66"/>
      <c r="G99" s="67"/>
      <c r="H99" s="71"/>
      <c r="I99" s="9"/>
      <c r="J99" s="9"/>
      <c r="K99" s="69"/>
      <c r="L99" s="70"/>
    </row>
    <row r="100" spans="2:13" x14ac:dyDescent="0.25">
      <c r="B100" t="s">
        <v>116</v>
      </c>
      <c r="G100" s="14"/>
    </row>
    <row r="101" spans="2:13" x14ac:dyDescent="0.25">
      <c r="G101" s="14"/>
    </row>
    <row r="102" spans="2:13" x14ac:dyDescent="0.25">
      <c r="B102" t="s">
        <v>117</v>
      </c>
      <c r="G102" s="14"/>
      <c r="H102" s="72"/>
    </row>
    <row r="103" spans="2:13" x14ac:dyDescent="0.25">
      <c r="H103" s="42"/>
      <c r="J103" s="159" t="s">
        <v>111</v>
      </c>
      <c r="K103" s="159"/>
      <c r="L103" s="159"/>
    </row>
    <row r="104" spans="2:13" x14ac:dyDescent="0.25">
      <c r="J104" s="159" t="s">
        <v>112</v>
      </c>
      <c r="K104" s="159"/>
      <c r="L104" s="159"/>
    </row>
    <row r="106" spans="2:13" x14ac:dyDescent="0.25">
      <c r="B106" s="73"/>
    </row>
    <row r="113" spans="6:7" x14ac:dyDescent="0.25">
      <c r="F113" s="74"/>
      <c r="G113" s="75"/>
    </row>
  </sheetData>
  <mergeCells count="4">
    <mergeCell ref="B6:L6"/>
    <mergeCell ref="B8:L8"/>
    <mergeCell ref="J103:L103"/>
    <mergeCell ref="J104:L104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 2026</vt:lpstr>
      <vt:lpstr>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DZSINO Petrinja</cp:lastModifiedBy>
  <cp:lastPrinted>2025-12-05T10:38:57Z</cp:lastPrinted>
  <dcterms:created xsi:type="dcterms:W3CDTF">2020-12-18T16:21:27Z</dcterms:created>
  <dcterms:modified xsi:type="dcterms:W3CDTF">2025-12-10T10:44:01Z</dcterms:modified>
</cp:coreProperties>
</file>